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ไก่ ปีงบ2568\จัดตั้งงบ 69\สำรวจซ่อมแซม\สำรวจ 18 พย 67\"/>
    </mc:Choice>
  </mc:AlternateContent>
  <bookViews>
    <workbookView xWindow="0" yWindow="0" windowWidth="17865" windowHeight="9105" activeTab="4"/>
  </bookViews>
  <sheets>
    <sheet name="คำนวณ" sheetId="9" r:id="rId1"/>
    <sheet name="ปร.4(ก)." sheetId="3" r:id="rId2"/>
    <sheet name="ปร.5" sheetId="11" r:id="rId3"/>
    <sheet name="ปร.6" sheetId="13" r:id="rId4"/>
    <sheet name="Factor F" sheetId="14" r:id="rId5"/>
    <sheet name="รายละเอียด" sheetId="8" r:id="rId6"/>
  </sheets>
  <externalReferences>
    <externalReference r:id="rId7"/>
  </externalReferences>
  <definedNames>
    <definedName name="_xlnm.Print_Titles" localSheetId="1">'ปร.4(ก).'!$1:$7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3" l="1"/>
  <c r="L13" i="3"/>
  <c r="I13" i="3"/>
  <c r="H23" i="9"/>
  <c r="G5" i="9"/>
  <c r="C3" i="14"/>
  <c r="C4" i="14" s="1"/>
  <c r="D2" i="14"/>
  <c r="A2" i="14"/>
  <c r="V31" i="14"/>
  <c r="L31" i="14" s="1"/>
  <c r="V30" i="14"/>
  <c r="L30" i="14"/>
  <c r="V29" i="14"/>
  <c r="L29" i="14" s="1"/>
  <c r="V28" i="14"/>
  <c r="L28" i="14" s="1"/>
  <c r="V27" i="14"/>
  <c r="L27" i="14" s="1"/>
  <c r="V26" i="14"/>
  <c r="L26" i="14" s="1"/>
  <c r="V25" i="14"/>
  <c r="L25" i="14" s="1"/>
  <c r="V24" i="14"/>
  <c r="L24" i="14" s="1"/>
  <c r="V23" i="14"/>
  <c r="L23" i="14" s="1"/>
  <c r="V22" i="14"/>
  <c r="L22" i="14" s="1"/>
  <c r="V21" i="14"/>
  <c r="L21" i="14"/>
  <c r="V20" i="14"/>
  <c r="L20" i="14" s="1"/>
  <c r="V19" i="14"/>
  <c r="L19" i="14" s="1"/>
  <c r="V18" i="14"/>
  <c r="L18" i="14" s="1"/>
  <c r="V17" i="14"/>
  <c r="L17" i="14" s="1"/>
  <c r="V16" i="14"/>
  <c r="L16" i="14" s="1"/>
  <c r="V15" i="14"/>
  <c r="L15" i="14"/>
  <c r="V14" i="14"/>
  <c r="L14" i="14" s="1"/>
  <c r="V13" i="14"/>
  <c r="L13" i="14" s="1"/>
  <c r="V12" i="14"/>
  <c r="L12" i="14" s="1"/>
  <c r="V11" i="14"/>
  <c r="L11" i="14" s="1"/>
  <c r="V10" i="14"/>
  <c r="L10" i="14" s="1"/>
  <c r="V9" i="14"/>
  <c r="L9" i="14"/>
  <c r="V8" i="14"/>
  <c r="V7" i="14" s="1"/>
  <c r="K5" i="9"/>
  <c r="H21" i="9"/>
  <c r="I51" i="3"/>
  <c r="K51" i="3"/>
  <c r="L51" i="3" s="1"/>
  <c r="I52" i="3"/>
  <c r="K52" i="3"/>
  <c r="I53" i="3"/>
  <c r="K53" i="3"/>
  <c r="I54" i="3"/>
  <c r="K54" i="3"/>
  <c r="L54" i="3" s="1"/>
  <c r="I55" i="3"/>
  <c r="K55" i="3"/>
  <c r="L55" i="3" s="1"/>
  <c r="I56" i="3"/>
  <c r="L56" i="3" s="1"/>
  <c r="K56" i="3"/>
  <c r="I38" i="3"/>
  <c r="K38" i="3"/>
  <c r="L38" i="3"/>
  <c r="I39" i="3"/>
  <c r="L39" i="3" s="1"/>
  <c r="K39" i="3"/>
  <c r="I40" i="3"/>
  <c r="K40" i="3"/>
  <c r="I41" i="3"/>
  <c r="K41" i="3"/>
  <c r="L41" i="3"/>
  <c r="I42" i="3"/>
  <c r="L42" i="3" s="1"/>
  <c r="K42" i="3"/>
  <c r="I43" i="3"/>
  <c r="K43" i="3"/>
  <c r="I44" i="3"/>
  <c r="K44" i="3"/>
  <c r="I45" i="3"/>
  <c r="L45" i="3" s="1"/>
  <c r="K45" i="3"/>
  <c r="I46" i="3"/>
  <c r="K46" i="3"/>
  <c r="L46" i="3"/>
  <c r="I47" i="3"/>
  <c r="L47" i="3" s="1"/>
  <c r="K47" i="3"/>
  <c r="I48" i="3"/>
  <c r="K48" i="3"/>
  <c r="I49" i="3"/>
  <c r="K49" i="3"/>
  <c r="L49" i="3"/>
  <c r="I50" i="3"/>
  <c r="L50" i="3" s="1"/>
  <c r="K50" i="3"/>
  <c r="I26" i="3"/>
  <c r="L26" i="3" s="1"/>
  <c r="K26" i="3"/>
  <c r="I27" i="3"/>
  <c r="K27" i="3"/>
  <c r="I28" i="3"/>
  <c r="L28" i="3" s="1"/>
  <c r="K28" i="3"/>
  <c r="I29" i="3"/>
  <c r="K29" i="3"/>
  <c r="L29" i="3" s="1"/>
  <c r="I30" i="3"/>
  <c r="L30" i="3" s="1"/>
  <c r="K30" i="3"/>
  <c r="I31" i="3"/>
  <c r="K31" i="3"/>
  <c r="I32" i="3"/>
  <c r="L32" i="3" s="1"/>
  <c r="K32" i="3"/>
  <c r="L8" i="14" l="1"/>
  <c r="L31" i="3"/>
  <c r="L48" i="3"/>
  <c r="L43" i="3"/>
  <c r="L40" i="3"/>
  <c r="L52" i="3"/>
  <c r="L27" i="3"/>
  <c r="L44" i="3"/>
  <c r="L53" i="3"/>
  <c r="L21" i="11" l="1"/>
  <c r="I28" i="13"/>
  <c r="I25" i="13"/>
  <c r="E26" i="13"/>
  <c r="E28" i="13"/>
  <c r="E29" i="13"/>
  <c r="E25" i="13"/>
  <c r="E6" i="13"/>
  <c r="B3" i="13"/>
  <c r="C4" i="13" s="1"/>
  <c r="E2" i="13"/>
  <c r="I3" i="13"/>
  <c r="A11" i="13"/>
  <c r="A2" i="13"/>
  <c r="H25" i="11"/>
  <c r="L24" i="11"/>
  <c r="H24" i="11"/>
  <c r="J22" i="11"/>
  <c r="H21" i="11"/>
  <c r="M5" i="11"/>
  <c r="M3" i="11"/>
  <c r="D3" i="11"/>
  <c r="E4" i="11" s="1"/>
  <c r="H2" i="11"/>
  <c r="B2" i="11"/>
  <c r="T14" i="9"/>
  <c r="T9" i="9"/>
  <c r="T5" i="9"/>
  <c r="H40" i="9"/>
  <c r="H38" i="9"/>
  <c r="J38" i="9" s="1"/>
  <c r="H25" i="9"/>
  <c r="H32" i="9" s="1"/>
  <c r="T19" i="9" l="1"/>
  <c r="H36" i="9"/>
  <c r="J36" i="9" s="1"/>
  <c r="J32" i="9"/>
  <c r="M32" i="9" s="1"/>
  <c r="M34" i="9" s="1"/>
  <c r="H34" i="9"/>
  <c r="J34" i="9" s="1"/>
  <c r="M38" i="9"/>
  <c r="J40" i="9"/>
  <c r="M40" i="9" s="1"/>
  <c r="M36" i="9" l="1"/>
  <c r="C4" i="8" l="1"/>
  <c r="C3" i="8"/>
  <c r="A3" i="8"/>
  <c r="I33" i="3" l="1"/>
  <c r="K33" i="3"/>
  <c r="L33" i="3" s="1"/>
  <c r="I34" i="3"/>
  <c r="K34" i="3"/>
  <c r="I35" i="3"/>
  <c r="K35" i="3"/>
  <c r="I36" i="3"/>
  <c r="K36" i="3"/>
  <c r="L36" i="3" s="1"/>
  <c r="I37" i="3"/>
  <c r="K37" i="3"/>
  <c r="I57" i="3"/>
  <c r="K57" i="3"/>
  <c r="L57" i="3" s="1"/>
  <c r="I58" i="3"/>
  <c r="K58" i="3"/>
  <c r="I59" i="3"/>
  <c r="K59" i="3"/>
  <c r="I60" i="3"/>
  <c r="K60" i="3"/>
  <c r="I61" i="3"/>
  <c r="K61" i="3"/>
  <c r="I62" i="3"/>
  <c r="K62" i="3"/>
  <c r="I22" i="3"/>
  <c r="K22" i="3"/>
  <c r="I23" i="3"/>
  <c r="K23" i="3"/>
  <c r="I24" i="3"/>
  <c r="K24" i="3"/>
  <c r="I20" i="3"/>
  <c r="K20" i="3"/>
  <c r="I14" i="3"/>
  <c r="K14" i="3"/>
  <c r="I15" i="3"/>
  <c r="K15" i="3"/>
  <c r="I16" i="3"/>
  <c r="K16" i="3"/>
  <c r="I17" i="3"/>
  <c r="K17" i="3"/>
  <c r="I18" i="3"/>
  <c r="K18" i="3"/>
  <c r="I19" i="3"/>
  <c r="K19" i="3"/>
  <c r="I21" i="3"/>
  <c r="K21" i="3"/>
  <c r="I25" i="3"/>
  <c r="K25" i="3"/>
  <c r="L59" i="3" l="1"/>
  <c r="L23" i="3"/>
  <c r="L37" i="3"/>
  <c r="L61" i="3"/>
  <c r="L35" i="3"/>
  <c r="L62" i="3"/>
  <c r="L60" i="3"/>
  <c r="L24" i="3"/>
  <c r="L34" i="3"/>
  <c r="L58" i="3"/>
  <c r="L22" i="3"/>
  <c r="L20" i="3"/>
  <c r="L21" i="3"/>
  <c r="L17" i="3"/>
  <c r="L15" i="3"/>
  <c r="L14" i="3"/>
  <c r="L25" i="3"/>
  <c r="L19" i="3"/>
  <c r="L18" i="3"/>
  <c r="L16" i="3"/>
  <c r="I9" i="3"/>
  <c r="I10" i="3"/>
  <c r="I11" i="3"/>
  <c r="I12" i="3"/>
  <c r="K9" i="3" l="1"/>
  <c r="K10" i="3"/>
  <c r="K11" i="3"/>
  <c r="K12" i="3"/>
  <c r="L11" i="3" l="1"/>
  <c r="L9" i="3"/>
  <c r="L12" i="3"/>
  <c r="L10" i="3"/>
  <c r="I8" i="3"/>
  <c r="I63" i="3" l="1"/>
  <c r="K8" i="3"/>
  <c r="K63" i="3" s="1"/>
  <c r="L8" i="3" l="1"/>
  <c r="L63" i="3" s="1"/>
  <c r="K9" i="11" l="1"/>
  <c r="P8" i="14"/>
  <c r="P10" i="14" l="1"/>
  <c r="G26" i="14"/>
  <c r="P11" i="14"/>
  <c r="R11" i="14" l="1"/>
  <c r="H18" i="14"/>
  <c r="I23" i="14"/>
  <c r="P12" i="14"/>
  <c r="G24" i="14"/>
  <c r="G23" i="14"/>
  <c r="H17" i="14"/>
  <c r="R12" i="14" l="1"/>
  <c r="E24" i="14"/>
  <c r="H19" i="14"/>
  <c r="C23" i="14"/>
  <c r="A23" i="14"/>
  <c r="H20" i="14"/>
  <c r="E23" i="14" l="1"/>
  <c r="P18" i="14" s="1"/>
  <c r="P19" i="14" s="1"/>
  <c r="P20" i="14" s="1"/>
  <c r="G27" i="14" s="1"/>
  <c r="L9" i="11" s="1"/>
  <c r="M9" i="11" s="1"/>
  <c r="M17" i="11" s="1"/>
  <c r="M18" i="11" s="1"/>
  <c r="H21" i="14"/>
  <c r="A18" i="11" l="1"/>
  <c r="H11" i="13"/>
  <c r="H21" i="13" s="1"/>
  <c r="B22" i="13" s="1"/>
</calcChain>
</file>

<file path=xl/sharedStrings.xml><?xml version="1.0" encoding="utf-8"?>
<sst xmlns="http://schemas.openxmlformats.org/spreadsheetml/2006/main" count="322" uniqueCount="185">
  <si>
    <t>หน่วยงาน</t>
  </si>
  <si>
    <t>ประมาณราคาเมื่อวันที่</t>
  </si>
  <si>
    <t>ลำดับที่</t>
  </si>
  <si>
    <t>รายการ</t>
  </si>
  <si>
    <t>หมายเหตุ</t>
  </si>
  <si>
    <t>เงื่อนไข</t>
  </si>
  <si>
    <t>สรุป</t>
  </si>
  <si>
    <t>ประมาณราคาโดย</t>
  </si>
  <si>
    <t>**</t>
  </si>
  <si>
    <t>£</t>
  </si>
  <si>
    <t>จำนวน</t>
  </si>
  <si>
    <t>แผ่น</t>
  </si>
  <si>
    <t xml:space="preserve">   เงินล่วงหน้าจ่าย...................</t>
  </si>
  <si>
    <t xml:space="preserve">   เงินประกันผลงานหัก..........</t>
  </si>
  <si>
    <t xml:space="preserve">   ดอกเบี้ยเงินกู้........................</t>
  </si>
  <si>
    <t xml:space="preserve">   ค่าภาษีมูลค่าเพิ่ม.................</t>
  </si>
  <si>
    <t>หน่วย</t>
  </si>
  <si>
    <t>ค่าแรงงาน</t>
  </si>
  <si>
    <t>จำนวนเงิน</t>
  </si>
  <si>
    <t>รวมค่าวัสดุ  และค่าแรงงาน</t>
  </si>
  <si>
    <t>ค่าวัสดุ</t>
  </si>
  <si>
    <t>ค่าก่อสร้าง</t>
  </si>
  <si>
    <t>หน่วย : บาท</t>
  </si>
  <si>
    <t>ค่างานต้นทุน</t>
  </si>
  <si>
    <t>...............................................................................................</t>
  </si>
  <si>
    <t>รายการปริมาณงานและราคา</t>
  </si>
  <si>
    <t>ราคาต่อหน่วย</t>
  </si>
  <si>
    <t>ยอดสุทธิ</t>
  </si>
  <si>
    <t xml:space="preserve"> -</t>
  </si>
  <si>
    <t>แบบ ปร.5(ก)</t>
  </si>
  <si>
    <t>ค่างาน(ทุน)</t>
  </si>
  <si>
    <t>FACTOR F</t>
  </si>
  <si>
    <t>ล้านบาท</t>
  </si>
  <si>
    <t>&lt;0.5</t>
  </si>
  <si>
    <t>สูตรคำนวณหาค่า FACTOR  F</t>
  </si>
  <si>
    <t>( C - B )</t>
  </si>
  <si>
    <t>A = ค่าวัสดุและแรงงานต้นทุน</t>
  </si>
  <si>
    <t>B = ค่างานตัวต่ำกว่าต้นทุน</t>
  </si>
  <si>
    <t>C = ค่างานตัวสูงกว่าต้นทุน</t>
  </si>
  <si>
    <t>D = Factor F ของค่างานตัวต่ำกว่าต้นทุน</t>
  </si>
  <si>
    <t>E = Factor F ของค่างานตัวสูงกว่าต้นทุน</t>
  </si>
  <si>
    <t>&gt;500</t>
  </si>
  <si>
    <t>ตารางแสดงการคำนวณหาค่า FACTOR F งานอาคาร</t>
  </si>
  <si>
    <r>
      <t xml:space="preserve">สูตรการหาค่า Factor F = D - </t>
    </r>
    <r>
      <rPr>
        <b/>
        <sz val="16"/>
        <color indexed="8"/>
        <rFont val="Symbol"/>
        <family val="1"/>
        <charset val="2"/>
      </rPr>
      <t/>
    </r>
  </si>
  <si>
    <t>}</t>
  </si>
  <si>
    <t>{</t>
  </si>
  <si>
    <t>บาท</t>
  </si>
  <si>
    <t>1. กรณีค่างานอยู่ระหว่างช่วงของค่างานต้นทุนที่กำหนด ให้เทียบอัตราส่วนเพื่อหาค่า Factor F</t>
  </si>
  <si>
    <r>
      <t>[</t>
    </r>
    <r>
      <rPr>
        <sz val="16"/>
        <color indexed="8"/>
        <rFont val="TH SarabunPSK"/>
        <family val="2"/>
      </rPr>
      <t>( D - E ) x ( A - B )</t>
    </r>
    <r>
      <rPr>
        <sz val="22"/>
        <color indexed="8"/>
        <rFont val="TH SarabunPSK"/>
        <family val="2"/>
      </rPr>
      <t>]</t>
    </r>
  </si>
  <si>
    <t>2. ถ้าเป็นงานเงินกู้ให้ใช้ Factor F ในช่อง " รวมในรูป Factor "</t>
  </si>
  <si>
    <t>Factor F</t>
  </si>
  <si>
    <t>a =</t>
  </si>
  <si>
    <t xml:space="preserve"> </t>
  </si>
  <si>
    <t>b =</t>
  </si>
  <si>
    <t xml:space="preserve">c = </t>
  </si>
  <si>
    <t xml:space="preserve">d = </t>
  </si>
  <si>
    <t xml:space="preserve">e = </t>
  </si>
  <si>
    <t>เมื่อ</t>
  </si>
  <si>
    <t xml:space="preserve"> =</t>
  </si>
  <si>
    <t>แทนค่า</t>
  </si>
  <si>
    <t>(</t>
  </si>
  <si>
    <t>)</t>
  </si>
  <si>
    <t>)   X   (</t>
  </si>
  <si>
    <t>สรุปค่าต้นทุนงาน</t>
  </si>
  <si>
    <t>ค่า FACTOR F เท่ากับ</t>
  </si>
  <si>
    <t xml:space="preserve"> -  (</t>
  </si>
  <si>
    <t>สรุปค่าปรับปรุง-ซ่อมแซม</t>
  </si>
  <si>
    <t>สถานที่</t>
  </si>
  <si>
    <t>สรุปราคาค่าปรับปรุง-ซ่อมแซม</t>
  </si>
  <si>
    <t>แบบ ปร.4 ปร.5 ปร.6 และตารางแสดงการคำนวณหาค่า Factor F ทั้งหมด</t>
  </si>
  <si>
    <t>งานปรับปรุง/ซ่อมแซม</t>
  </si>
  <si>
    <t>แบบ ปร.4(ก) ที่แนบ</t>
  </si>
  <si>
    <t>ค่าปรับปรุง/ซ่อมแซม</t>
  </si>
  <si>
    <t xml:space="preserve">  รวมค่าปรับปรุง/ซ่อมแซม</t>
  </si>
  <si>
    <t xml:space="preserve">รวมค่าปรับปรุง/ซ่อมแซมเป็นเงินทั้งสิ้น   </t>
  </si>
  <si>
    <t>ผู้ประมาณราคา</t>
  </si>
  <si>
    <t>รับรองความถูกต้อง</t>
  </si>
  <si>
    <t>ตรวจสอบความถูกต้อง</t>
  </si>
  <si>
    <t>รวมค่าวัสดุและค่าแรงงานงานปรับปรุง ซ่อมแซมทั้งหมด</t>
  </si>
  <si>
    <t>โรงเรียน</t>
  </si>
  <si>
    <t>รายการรื้อถอน</t>
  </si>
  <si>
    <t>รายการซ่อมแซมใหม่</t>
  </si>
  <si>
    <t>1...................</t>
  </si>
  <si>
    <t>2...................</t>
  </si>
  <si>
    <t>รหัส
วัสดุ</t>
  </si>
  <si>
    <t>.......................................................</t>
  </si>
  <si>
    <t>ตำแหน่งผู้อำนวยการโรงเรียน</t>
  </si>
  <si>
    <t>ตำแหน่ง...........................................</t>
  </si>
  <si>
    <t>(ชื่อ - สกุล ผู้บริหาร)</t>
  </si>
  <si>
    <t>(ชื่อ สกุล ผู้ประมาณการ)</t>
  </si>
  <si>
    <t>อาคารหลังที่ 1</t>
  </si>
  <si>
    <t>อาคารหลังที่ 2</t>
  </si>
  <si>
    <t>ให้จัดทำประมาณการรายการรื้อถอนและซ่อมแซมใหม่</t>
  </si>
  <si>
    <t>ให้แล้วเสร็จเป็นหลังๆ ไปเป็นชุด</t>
  </si>
  <si>
    <t>นักวิเคราะห์นโยบายและแผน</t>
  </si>
  <si>
    <t>ผู้อำนวยการกลุ่มนโยบายและแผน</t>
  </si>
  <si>
    <t>ลอนคู่</t>
  </si>
  <si>
    <t>ขนาด</t>
  </si>
  <si>
    <t>50 x 120</t>
  </si>
  <si>
    <t>ซม.</t>
  </si>
  <si>
    <t>=</t>
  </si>
  <si>
    <t>แผ่น ต่อ พื้นที่หลังคา 1 ตารางเมตร</t>
  </si>
  <si>
    <t>50 x 150</t>
  </si>
  <si>
    <t>ขอยึด ขอเกาะต่อกระเบื้อง 1 แผ่น</t>
  </si>
  <si>
    <t>ตัว</t>
  </si>
  <si>
    <t>หรืออาจใช้ตะปูเกลียว สลักเกลียวก็ได้</t>
  </si>
  <si>
    <t>ตะปูเกลียว สลักเกลียว</t>
  </si>
  <si>
    <t>ต่อกระเบื้อง 1 แผ่น</t>
  </si>
  <si>
    <t>พื้นที่หลังคา</t>
  </si>
  <si>
    <t>ความยาวสันหลังคา</t>
  </si>
  <si>
    <t>เมตร</t>
  </si>
  <si>
    <t>ความยาวตามลาดหลังคา</t>
  </si>
  <si>
    <t>หรือ ความยาวของจันทัน</t>
  </si>
  <si>
    <t>พื้นที่หลังคาทั้งหมด</t>
  </si>
  <si>
    <t>ตารางเมตร</t>
  </si>
  <si>
    <t>จำนวนกระเบื้องที่ใช้ทั้งหมด</t>
  </si>
  <si>
    <t>ชนิดกระเบื้อง</t>
  </si>
  <si>
    <t xml:space="preserve">จำนวนกระเบื้องที่ใช้    </t>
  </si>
  <si>
    <t>ข้อมูลนำไปทำประมาณราคา</t>
  </si>
  <si>
    <t>จำนวนกระเบื้องที่ใช้ทั้งหมด   =</t>
  </si>
  <si>
    <t xml:space="preserve">แผ่น  </t>
  </si>
  <si>
    <t>รวม</t>
  </si>
  <si>
    <t>ขอยึด</t>
  </si>
  <si>
    <t>สลักเกลียว</t>
  </si>
  <si>
    <t>ครอบสันหลังคา</t>
  </si>
  <si>
    <t>ครอบโค้งตะเฆ้</t>
  </si>
  <si>
    <r>
      <t>ขนาดกระเบื้องและจำนวนที่ใช้โดยทับซ้อน</t>
    </r>
    <r>
      <rPr>
        <b/>
        <u/>
        <sz val="16"/>
        <rFont val="TH SarabunPSK"/>
        <family val="2"/>
      </rPr>
      <t xml:space="preserve">ด้านข้าง 5 - 7 ซม. </t>
    </r>
    <r>
      <rPr>
        <b/>
        <sz val="16"/>
        <rFont val="TH SarabunPSK"/>
        <family val="2"/>
      </rPr>
      <t>และทับซ้อน</t>
    </r>
    <r>
      <rPr>
        <b/>
        <u/>
        <sz val="16"/>
        <rFont val="TH SarabunPSK"/>
        <family val="2"/>
      </rPr>
      <t>ด้านยาว 15 ซม.</t>
    </r>
  </si>
  <si>
    <t>ระบุข้อมูล</t>
  </si>
  <si>
    <t>การประมาณราคาหลังคามุงกระเบื้องลอนคู่</t>
  </si>
  <si>
    <t>กว้าง</t>
  </si>
  <si>
    <t>ยาว</t>
  </si>
  <si>
    <t>อาคารเรียน..</t>
  </si>
  <si>
    <t>จำนวนห้องเรียน..</t>
  </si>
  <si>
    <t>พื้นที่ต่อห้อง</t>
  </si>
  <si>
    <t>พื้นที่ผนังห้อง</t>
  </si>
  <si>
    <t>สูง</t>
  </si>
  <si>
    <t>การคำนวณพื้นที่ผนัง (กรณีทาสี / ก่อผนัง)</t>
  </si>
  <si>
    <t>พื้นที่ประตู</t>
  </si>
  <si>
    <t>พื้นที่หน้าต่าง</t>
  </si>
  <si>
    <t>บาน</t>
  </si>
  <si>
    <t>พื้นที่นำไปทำประมาณราคา</t>
  </si>
  <si>
    <t>ตร.ม.</t>
  </si>
  <si>
    <t xml:space="preserve">หมายเหตุ   </t>
  </si>
  <si>
    <t xml:space="preserve"> - ราคาวัสดุให้ใช้ราคาของพาณิชย์จังหวัด / จังหวัดใกล้เคียง / สืบราคาจากท้องถิ่น</t>
  </si>
  <si>
    <t xml:space="preserve"> - ค่าแรงงานให้ใช้ตามบัญชีมาตรฐานค่าแรงงานของกรมบัญชีกลาง</t>
  </si>
  <si>
    <t>รับรองข้อมูล</t>
  </si>
  <si>
    <t>ผู้อำนวยการสำนักงานเขตพื้นที่การศึกษา</t>
  </si>
  <si>
    <t>งานก่อสร้างที่คำนวณราคากลาง</t>
  </si>
  <si>
    <r>
      <rPr>
        <b/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 แบบฟอรม์นี้ สามารถปรับปรุงและเปลี่ยนแปลงได้ตามความเหมาะสมและสอดคล้องโครงการ/งานก่อสร้าง</t>
    </r>
  </si>
  <si>
    <t>งานมุงหลังคา</t>
  </si>
  <si>
    <t>งานฝ้าเพดาน</t>
  </si>
  <si>
    <t>งานพื้น</t>
  </si>
  <si>
    <t>งานทาสี</t>
  </si>
  <si>
    <t xml:space="preserve">กระเบื้องลอนคู่ </t>
  </si>
  <si>
    <t>(นายปิยะพงษ์  ทองงอก)</t>
  </si>
  <si>
    <t>(…นางลัดดาวรรณ  ไพเชษฐ์ศักดิ์..)</t>
  </si>
  <si>
    <t>(…นายปิยะพงษ์  ทองงอก..)</t>
  </si>
  <si>
    <t>(…นางลัดดาวรรณ  ไพเชษฐ์ศักดิ์.)</t>
  </si>
  <si>
    <t>(..นายนุกูล  ชราศรี.)</t>
  </si>
  <si>
    <t>(….นายนุกูล  ชราศรี..)</t>
  </si>
  <si>
    <t>เงินล่วงหน้าจ่าย ( ร้อยละ )</t>
  </si>
  <si>
    <t>ค่าประกันผลงาน หัก  (ร้อยละ)</t>
  </si>
  <si>
    <t>ดอกเบี้ยเงินกู้ (ร้อยละ)</t>
  </si>
  <si>
    <t>ค่าภาษีมูลค่าเพิ่ม ( VAT )  (ร้อยละ)</t>
  </si>
  <si>
    <r>
      <t>ลงชื่อ</t>
    </r>
    <r>
      <rPr>
        <sz val="8"/>
        <color indexed="8"/>
        <rFont val="TH SarabunPSK"/>
        <family val="2"/>
      </rPr>
      <t>.............................................................................................</t>
    </r>
    <r>
      <rPr>
        <sz val="14"/>
        <color indexed="8"/>
        <rFont val="TH SarabunPSK"/>
        <family val="2"/>
      </rPr>
      <t xml:space="preserve">ผู้ปรับราคา   </t>
    </r>
  </si>
  <si>
    <t>……………อาคารเรียน …………………………………………………………………..</t>
  </si>
  <si>
    <t>…โรงเรียน…..</t>
  </si>
  <si>
    <t xml:space="preserve">....นาย </t>
  </si>
  <si>
    <t>...../..11..../2567</t>
  </si>
  <si>
    <t>รายละเอียดการปรับปรุงซ่อมแซม อาคารเรียน อาคารประกอบและสิ่งก่อสร้างอื่น</t>
  </si>
  <si>
    <t xml:space="preserve">ด้วยโรงเรียน................................มีความประสงค์ดำเนินการปรับปรุง/ซ่อมแซมอาคารเรียน อาคารประกอบ </t>
  </si>
  <si>
    <t>และสิ่งก่อสร้างอื่น ซึ่งกำหนดระยะเวลาทำงาน ....วัน  จำนวน.......งวดงาน   รายละเอียดดังต่อไปนี้</t>
  </si>
  <si>
    <t>อนึ่ง ในการทำงานครั้งนี้ ผู้รับจ้างจะต้องใช้วัสดุที่ได้มาตรฐานผลิตภัณฑ์อุตสาหกรรม (มอก.) และใช้ช่างที่มีฝีมือ</t>
  </si>
  <si>
    <t>ความชำนาญ และประสบการณ์โดยเฉพาะมาทำการปรับปรุง - ซ่อมแซม หากมีความเสียหายใดๆ เกิดขึ้น ผู้รับจ้างจะต้อง</t>
  </si>
  <si>
    <t>ทำการปรับปรุง - ซ่อมแซมให้เรียบร้อยก่อนส่งมอบงาน</t>
  </si>
  <si>
    <t>(ลงชื่อ)</t>
  </si>
  <si>
    <t>...........................................................</t>
  </si>
  <si>
    <t>วัน........เดือน..........ปี..................</t>
  </si>
  <si>
    <t>ผู้อำนวยการโรงเรียน</t>
  </si>
  <si>
    <t>(.................................................)</t>
  </si>
  <si>
    <t>..............................................................</t>
  </si>
  <si>
    <t>พื้นที่ใช้สอย</t>
  </si>
  <si>
    <t>**วัดจากเสาถึงเสา**</t>
  </si>
  <si>
    <t>สพป.</t>
  </si>
  <si>
    <t>เชียงราย เขต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</si>
</sst>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(* #,##0.00_);_(* \(#,##0.00\);_(* &quot;-&quot;??_);_(@_)"/>
    <numFmt numFmtId="165" formatCode="0.0000"/>
    <numFmt numFmtId="166" formatCode="_-* #,##0_-;\-* #,##0_-;_-* &quot;-&quot;??_-;_-@_-"/>
    <numFmt numFmtId="167" formatCode="[$-101041E]d\ mmmm\ yyyy;@"/>
    <numFmt numFmtId="168" formatCode="_-* #,##0.0000_-;\-* #,##0.0000_-;_-* &quot;-&quot;??_-;_-@_-"/>
    <numFmt numFmtId="169" formatCode="_(* #,##0_);_(* \(#,##0\);_(* &quot;-&quot;??_);_(@_)"/>
    <numFmt numFmtId="170" formatCode="0.0"/>
    <numFmt numFmtId="171" formatCode="#,##0.0"/>
    <numFmt numFmtId="172" formatCode="_-* #,##0.00000000000_-;\-* #,##0.00000000000_-;_-* &quot;-&quot;??_-;_-@_-"/>
    <numFmt numFmtId="173" formatCode="_-* #,##0.00000000_-;\-* #,##0.00000000_-;_-* &quot;-&quot;??_-;_-@_-"/>
  </numFmts>
  <fonts count="65" x14ac:knownFonts="1">
    <font>
      <sz val="10"/>
      <name val="Arial"/>
      <charset val="222"/>
    </font>
    <font>
      <sz val="10"/>
      <name val="Arial"/>
      <family val="2"/>
    </font>
    <font>
      <sz val="16"/>
      <name val="TH SarabunPSK"/>
      <family val="2"/>
    </font>
    <font>
      <sz val="8"/>
      <name val="Arial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8"/>
      <name val="Wingdings 2"/>
      <family val="1"/>
      <charset val="2"/>
    </font>
    <font>
      <sz val="14"/>
      <name val="Cordia New"/>
      <family val="2"/>
    </font>
    <font>
      <sz val="8"/>
      <name val="TH SarabunPSK"/>
      <family val="2"/>
    </font>
    <font>
      <sz val="13"/>
      <name val="TH SarabunPSK"/>
      <family val="2"/>
    </font>
    <font>
      <u/>
      <sz val="14"/>
      <name val="TH SarabunPSK"/>
      <family val="2"/>
    </font>
    <font>
      <sz val="15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name val="Arial"/>
      <family val="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b/>
      <sz val="18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b/>
      <sz val="16"/>
      <color indexed="8"/>
      <name val="Symbol"/>
      <family val="1"/>
      <charset val="2"/>
    </font>
    <font>
      <sz val="22"/>
      <color indexed="8"/>
      <name val="TH SarabunPSK"/>
      <family val="2"/>
    </font>
    <font>
      <sz val="36"/>
      <color indexed="8"/>
      <name val="Symbol"/>
      <family val="1"/>
      <charset val="2"/>
    </font>
    <font>
      <sz val="36"/>
      <color indexed="8"/>
      <name val="TH SarabunPSK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63"/>
      <name val="Arial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sz val="14"/>
      <color indexed="8"/>
      <name val="TH SarabunPSK"/>
      <family val="2"/>
    </font>
    <font>
      <b/>
      <sz val="11"/>
      <color indexed="8"/>
      <name val="TH SarabunPSK"/>
      <family val="2"/>
    </font>
    <font>
      <b/>
      <sz val="14"/>
      <color indexed="8"/>
      <name val="TH SarabunPSK"/>
      <family val="2"/>
    </font>
    <font>
      <sz val="15.5"/>
      <name val="TH SarabunPSK"/>
      <family val="2"/>
    </font>
    <font>
      <sz val="14"/>
      <color rgb="FF0000CC"/>
      <name val="TH SarabunPSK"/>
      <family val="2"/>
    </font>
    <font>
      <sz val="16"/>
      <color rgb="FF0000CC"/>
      <name val="TH SarabunPSK"/>
      <family val="2"/>
    </font>
    <font>
      <sz val="15"/>
      <color rgb="FF0000CC"/>
      <name val="TH SarabunPSK"/>
      <family val="2"/>
    </font>
    <font>
      <b/>
      <sz val="14"/>
      <color rgb="FF0000CC"/>
      <name val="TH SarabunPSK"/>
      <family val="2"/>
    </font>
    <font>
      <sz val="10"/>
      <name val="Arial"/>
      <charset val="222"/>
    </font>
    <font>
      <sz val="16"/>
      <color theme="0"/>
      <name val="TH SarabunPSK"/>
      <family val="2"/>
    </font>
    <font>
      <sz val="18"/>
      <name val="TH SarabunPSK"/>
      <family val="2"/>
    </font>
    <font>
      <b/>
      <u/>
      <sz val="18"/>
      <name val="TH SarabunPSK"/>
      <family val="2"/>
    </font>
    <font>
      <sz val="11"/>
      <name val="Arial"/>
      <family val="2"/>
    </font>
    <font>
      <b/>
      <sz val="16"/>
      <color indexed="10"/>
      <name val="TH SarabunPSK"/>
      <family val="2"/>
    </font>
    <font>
      <b/>
      <sz val="16"/>
      <color indexed="63"/>
      <name val="TH SarabunPSK"/>
      <family val="2"/>
    </font>
    <font>
      <b/>
      <sz val="16"/>
      <color indexed="14"/>
      <name val="TH SarabunPSK"/>
      <family val="2"/>
    </font>
    <font>
      <sz val="8"/>
      <color indexed="8"/>
      <name val="TH SarabunPSK"/>
      <family val="2"/>
    </font>
    <font>
      <b/>
      <sz val="14"/>
      <color rgb="FFFF0000"/>
      <name val="TH SarabunPSK"/>
      <family val="2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1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164" fontId="4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25" fillId="7" borderId="1" applyNumberFormat="0" applyAlignment="0" applyProtection="0"/>
    <xf numFmtId="0" fontId="26" fillId="0" borderId="6" applyNumberFormat="0" applyFill="0" applyAlignment="0" applyProtection="0"/>
    <xf numFmtId="0" fontId="27" fillId="22" borderId="0" applyNumberFormat="0" applyBorder="0" applyAlignment="0" applyProtection="0"/>
    <xf numFmtId="0" fontId="28" fillId="0" borderId="0"/>
    <xf numFmtId="0" fontId="28" fillId="23" borderId="7" applyNumberFormat="0" applyFont="0" applyAlignment="0" applyProtection="0"/>
    <xf numFmtId="0" fontId="29" fillId="20" borderId="8" applyNumberFormat="0" applyAlignment="0" applyProtection="0"/>
    <xf numFmtId="9" fontId="4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0" fillId="0" borderId="0"/>
    <xf numFmtId="0" fontId="55" fillId="0" borderId="0"/>
    <xf numFmtId="43" fontId="1" fillId="0" borderId="0" applyFont="0" applyFill="0" applyBorder="0" applyAlignment="0" applyProtection="0"/>
  </cellStyleXfs>
  <cellXfs count="456">
    <xf numFmtId="0" fontId="0" fillId="0" borderId="0" xfId="0"/>
    <xf numFmtId="0" fontId="2" fillId="0" borderId="0" xfId="0" applyFont="1"/>
    <xf numFmtId="166" fontId="4" fillId="0" borderId="10" xfId="46" applyNumberFormat="1" applyFont="1" applyBorder="1" applyAlignment="1">
      <alignment horizontal="center" vertical="center" wrapText="1"/>
    </xf>
    <xf numFmtId="166" fontId="4" fillId="0" borderId="11" xfId="46" applyNumberFormat="1" applyFont="1" applyBorder="1" applyAlignment="1">
      <alignment horizontal="center" vertical="center" wrapText="1"/>
    </xf>
    <xf numFmtId="0" fontId="2" fillId="0" borderId="12" xfId="0" applyFont="1" applyBorder="1"/>
    <xf numFmtId="0" fontId="2" fillId="0" borderId="1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166" fontId="8" fillId="0" borderId="0" xfId="46" applyNumberFormat="1" applyFont="1"/>
    <xf numFmtId="166" fontId="8" fillId="0" borderId="0" xfId="46" applyNumberFormat="1" applyFont="1" applyBorder="1"/>
    <xf numFmtId="0" fontId="9" fillId="0" borderId="16" xfId="0" applyFont="1" applyBorder="1" applyAlignment="1">
      <alignment horizontal="right"/>
    </xf>
    <xf numFmtId="0" fontId="2" fillId="0" borderId="17" xfId="0" applyFont="1" applyBorder="1"/>
    <xf numFmtId="0" fontId="2" fillId="0" borderId="14" xfId="0" applyFont="1" applyBorder="1"/>
    <xf numFmtId="166" fontId="2" fillId="0" borderId="14" xfId="46" applyNumberFormat="1" applyFont="1" applyBorder="1"/>
    <xf numFmtId="0" fontId="2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4" xfId="0" applyFont="1" applyBorder="1"/>
    <xf numFmtId="166" fontId="8" fillId="0" borderId="14" xfId="46" applyNumberFormat="1" applyFont="1" applyBorder="1"/>
    <xf numFmtId="169" fontId="7" fillId="0" borderId="0" xfId="46" applyNumberFormat="1" applyFont="1" applyBorder="1" applyProtection="1">
      <protection locked="0"/>
    </xf>
    <xf numFmtId="49" fontId="7" fillId="0" borderId="0" xfId="48" applyNumberFormat="1" applyFont="1" applyAlignment="1">
      <alignment horizontal="left"/>
    </xf>
    <xf numFmtId="0" fontId="4" fillId="0" borderId="16" xfId="0" applyFont="1" applyBorder="1"/>
    <xf numFmtId="0" fontId="2" fillId="0" borderId="17" xfId="0" applyFont="1" applyBorder="1" applyAlignment="1">
      <alignment horizontal="center"/>
    </xf>
    <xf numFmtId="43" fontId="8" fillId="0" borderId="0" xfId="46" applyFont="1" applyBorder="1"/>
    <xf numFmtId="43" fontId="8" fillId="0" borderId="0" xfId="46" applyFont="1" applyBorder="1" applyAlignment="1">
      <alignment horizontal="center"/>
    </xf>
    <xf numFmtId="43" fontId="8" fillId="0" borderId="0" xfId="46" applyFont="1"/>
    <xf numFmtId="43" fontId="8" fillId="0" borderId="0" xfId="46" applyFont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19" xfId="0" applyFont="1" applyBorder="1"/>
    <xf numFmtId="0" fontId="8" fillId="0" borderId="19" xfId="0" applyFont="1" applyBorder="1"/>
    <xf numFmtId="166" fontId="8" fillId="0" borderId="19" xfId="46" applyNumberFormat="1" applyFont="1" applyBorder="1"/>
    <xf numFmtId="0" fontId="9" fillId="0" borderId="20" xfId="0" applyFont="1" applyBorder="1" applyAlignment="1">
      <alignment horizontal="right"/>
    </xf>
    <xf numFmtId="43" fontId="2" fillId="0" borderId="14" xfId="0" applyNumberFormat="1" applyFont="1" applyBorder="1"/>
    <xf numFmtId="166" fontId="2" fillId="0" borderId="21" xfId="46" applyNumberFormat="1" applyFont="1" applyBorder="1"/>
    <xf numFmtId="43" fontId="7" fillId="0" borderId="22" xfId="46" applyFont="1" applyBorder="1" applyAlignment="1">
      <alignment horizontal="center"/>
    </xf>
    <xf numFmtId="43" fontId="2" fillId="0" borderId="22" xfId="46" applyFont="1" applyBorder="1"/>
    <xf numFmtId="43" fontId="2" fillId="0" borderId="17" xfId="46" applyFont="1" applyBorder="1"/>
    <xf numFmtId="43" fontId="2" fillId="0" borderId="10" xfId="46" applyFont="1" applyBorder="1"/>
    <xf numFmtId="168" fontId="2" fillId="0" borderId="17" xfId="46" applyNumberFormat="1" applyFont="1" applyBorder="1" applyAlignment="1"/>
    <xf numFmtId="0" fontId="8" fillId="0" borderId="0" xfId="48" applyFont="1"/>
    <xf numFmtId="0" fontId="11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4" xfId="0" applyFont="1" applyBorder="1"/>
    <xf numFmtId="0" fontId="14" fillId="0" borderId="14" xfId="0" applyFont="1" applyBorder="1" applyAlignment="1">
      <alignment horizontal="center"/>
    </xf>
    <xf numFmtId="0" fontId="6" fillId="0" borderId="11" xfId="0" applyFont="1" applyBorder="1"/>
    <xf numFmtId="0" fontId="6" fillId="0" borderId="10" xfId="0" applyFont="1" applyBorder="1"/>
    <xf numFmtId="0" fontId="2" fillId="0" borderId="24" xfId="0" applyFont="1" applyBorder="1" applyAlignment="1">
      <alignment horizontal="right"/>
    </xf>
    <xf numFmtId="166" fontId="2" fillId="0" borderId="0" xfId="46" applyNumberFormat="1" applyFont="1" applyBorder="1" applyAlignment="1">
      <alignment horizontal="left"/>
    </xf>
    <xf numFmtId="0" fontId="6" fillId="0" borderId="26" xfId="0" applyFont="1" applyBorder="1"/>
    <xf numFmtId="0" fontId="2" fillId="0" borderId="16" xfId="0" applyFont="1" applyBorder="1"/>
    <xf numFmtId="0" fontId="2" fillId="0" borderId="16" xfId="0" applyFont="1" applyBorder="1" applyAlignment="1">
      <alignment horizontal="right"/>
    </xf>
    <xf numFmtId="0" fontId="7" fillId="0" borderId="16" xfId="0" applyFont="1" applyBorder="1"/>
    <xf numFmtId="43" fontId="7" fillId="0" borderId="16" xfId="46" applyFont="1" applyBorder="1" applyAlignment="1">
      <alignment horizontal="left"/>
    </xf>
    <xf numFmtId="0" fontId="2" fillId="0" borderId="0" xfId="0" applyFont="1" applyAlignment="1">
      <alignment horizontal="center"/>
    </xf>
    <xf numFmtId="167" fontId="52" fillId="0" borderId="18" xfId="0" applyNumberFormat="1" applyFont="1" applyBorder="1" applyAlignment="1">
      <alignment horizontal="left"/>
    </xf>
    <xf numFmtId="169" fontId="7" fillId="0" borderId="0" xfId="46" applyNumberFormat="1" applyFont="1" applyBorder="1" applyAlignment="1" applyProtection="1">
      <protection locked="0"/>
    </xf>
    <xf numFmtId="0" fontId="11" fillId="0" borderId="0" xfId="0" applyFont="1"/>
    <xf numFmtId="0" fontId="8" fillId="0" borderId="16" xfId="0" applyFont="1" applyBorder="1" applyProtection="1">
      <protection locked="0"/>
    </xf>
    <xf numFmtId="0" fontId="8" fillId="0" borderId="15" xfId="0" applyFont="1" applyBorder="1" applyProtection="1">
      <protection locked="0"/>
    </xf>
    <xf numFmtId="43" fontId="8" fillId="0" borderId="14" xfId="46" applyFont="1" applyFill="1" applyBorder="1" applyAlignment="1" applyProtection="1">
      <alignment horizontal="left"/>
      <protection locked="0"/>
    </xf>
    <xf numFmtId="0" fontId="8" fillId="0" borderId="14" xfId="0" applyFont="1" applyBorder="1" applyAlignment="1" applyProtection="1">
      <alignment horizontal="center"/>
      <protection locked="0"/>
    </xf>
    <xf numFmtId="43" fontId="8" fillId="0" borderId="14" xfId="46" applyFont="1" applyFill="1" applyBorder="1" applyProtection="1">
      <protection locked="0"/>
    </xf>
    <xf numFmtId="0" fontId="8" fillId="0" borderId="16" xfId="0" applyFont="1" applyBorder="1" applyAlignment="1" applyProtection="1">
      <alignment horizontal="right"/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8" fillId="0" borderId="13" xfId="48" applyFont="1" applyBorder="1" applyProtection="1">
      <protection locked="0"/>
    </xf>
    <xf numFmtId="43" fontId="8" fillId="0" borderId="42" xfId="46" applyFont="1" applyFill="1" applyBorder="1" applyAlignment="1" applyProtection="1">
      <alignment horizontal="center"/>
      <protection locked="0"/>
    </xf>
    <xf numFmtId="43" fontId="8" fillId="0" borderId="15" xfId="46" applyFont="1" applyFill="1" applyBorder="1" applyAlignment="1" applyProtection="1">
      <alignment horizontal="center"/>
      <protection locked="0"/>
    </xf>
    <xf numFmtId="43" fontId="8" fillId="0" borderId="42" xfId="46" applyFont="1" applyFill="1" applyBorder="1" applyProtection="1">
      <protection locked="0"/>
    </xf>
    <xf numFmtId="164" fontId="8" fillId="0" borderId="15" xfId="46" applyNumberFormat="1" applyFont="1" applyFill="1" applyBorder="1" applyProtection="1">
      <protection locked="0"/>
    </xf>
    <xf numFmtId="166" fontId="8" fillId="0" borderId="0" xfId="46" applyNumberFormat="1" applyFont="1" applyFill="1"/>
    <xf numFmtId="0" fontId="7" fillId="0" borderId="47" xfId="0" applyFont="1" applyBorder="1" applyAlignment="1" applyProtection="1">
      <alignment horizontal="center"/>
      <protection locked="0"/>
    </xf>
    <xf numFmtId="170" fontId="8" fillId="0" borderId="47" xfId="0" applyNumberFormat="1" applyFont="1" applyBorder="1" applyProtection="1">
      <protection locked="0"/>
    </xf>
    <xf numFmtId="0" fontId="8" fillId="0" borderId="48" xfId="0" applyFont="1" applyBorder="1" applyAlignment="1" applyProtection="1">
      <alignment horizontal="right"/>
      <protection locked="0"/>
    </xf>
    <xf numFmtId="43" fontId="7" fillId="0" borderId="23" xfId="46" applyFont="1" applyFill="1" applyBorder="1" applyProtection="1">
      <protection locked="0"/>
    </xf>
    <xf numFmtId="164" fontId="8" fillId="0" borderId="49" xfId="46" applyNumberFormat="1" applyFont="1" applyFill="1" applyBorder="1" applyProtection="1">
      <protection locked="0"/>
    </xf>
    <xf numFmtId="0" fontId="51" fillId="0" borderId="13" xfId="0" applyFont="1" applyBorder="1" applyAlignment="1" applyProtection="1">
      <alignment horizontal="center"/>
      <protection locked="0"/>
    </xf>
    <xf numFmtId="0" fontId="54" fillId="0" borderId="13" xfId="48" applyFont="1" applyBorder="1" applyProtection="1">
      <protection locked="0"/>
    </xf>
    <xf numFmtId="0" fontId="51" fillId="0" borderId="16" xfId="0" applyFont="1" applyBorder="1" applyAlignment="1" applyProtection="1">
      <alignment horizontal="right"/>
      <protection locked="0"/>
    </xf>
    <xf numFmtId="0" fontId="51" fillId="0" borderId="16" xfId="0" applyFont="1" applyBorder="1" applyProtection="1">
      <protection locked="0"/>
    </xf>
    <xf numFmtId="0" fontId="51" fillId="0" borderId="15" xfId="0" applyFont="1" applyBorder="1" applyProtection="1">
      <protection locked="0"/>
    </xf>
    <xf numFmtId="43" fontId="51" fillId="0" borderId="14" xfId="46" applyFont="1" applyFill="1" applyBorder="1" applyAlignment="1" applyProtection="1">
      <alignment horizontal="left"/>
      <protection locked="0"/>
    </xf>
    <xf numFmtId="0" fontId="51" fillId="0" borderId="14" xfId="0" applyFont="1" applyBorder="1" applyAlignment="1" applyProtection="1">
      <alignment horizontal="center"/>
      <protection locked="0"/>
    </xf>
    <xf numFmtId="43" fontId="51" fillId="0" borderId="14" xfId="46" applyFont="1" applyFill="1" applyBorder="1" applyProtection="1">
      <protection locked="0"/>
    </xf>
    <xf numFmtId="43" fontId="51" fillId="0" borderId="42" xfId="46" applyFont="1" applyFill="1" applyBorder="1" applyAlignment="1" applyProtection="1">
      <alignment horizontal="center"/>
      <protection locked="0"/>
    </xf>
    <xf numFmtId="43" fontId="51" fillId="0" borderId="15" xfId="46" applyFont="1" applyFill="1" applyBorder="1" applyAlignment="1" applyProtection="1">
      <alignment horizontal="center"/>
      <protection locked="0"/>
    </xf>
    <xf numFmtId="43" fontId="51" fillId="0" borderId="42" xfId="46" applyFont="1" applyFill="1" applyBorder="1" applyProtection="1">
      <protection locked="0"/>
    </xf>
    <xf numFmtId="164" fontId="51" fillId="0" borderId="15" xfId="46" applyNumberFormat="1" applyFont="1" applyFill="1" applyBorder="1" applyProtection="1">
      <protection locked="0"/>
    </xf>
    <xf numFmtId="0" fontId="51" fillId="0" borderId="0" xfId="0" applyFont="1"/>
    <xf numFmtId="0" fontId="52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6" fontId="2" fillId="0" borderId="0" xfId="46" applyNumberFormat="1" applyFont="1" applyBorder="1" applyAlignment="1">
      <alignment horizontal="left"/>
    </xf>
    <xf numFmtId="166" fontId="8" fillId="0" borderId="0" xfId="46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166" fontId="4" fillId="0" borderId="16" xfId="46" applyNumberFormat="1" applyFont="1" applyBorder="1" applyAlignment="1">
      <alignment horizontal="right"/>
    </xf>
    <xf numFmtId="0" fontId="52" fillId="0" borderId="16" xfId="0" applyFont="1" applyBorder="1" applyAlignment="1">
      <alignment horizontal="center"/>
    </xf>
    <xf numFmtId="0" fontId="2" fillId="0" borderId="0" xfId="49" applyFont="1" applyAlignment="1">
      <alignment horizontal="center"/>
    </xf>
    <xf numFmtId="0" fontId="4" fillId="0" borderId="0" xfId="49" applyFont="1" applyAlignment="1">
      <alignment horizontal="center"/>
    </xf>
    <xf numFmtId="0" fontId="2" fillId="27" borderId="23" xfId="49" applyFont="1" applyFill="1" applyBorder="1" applyAlignment="1">
      <alignment horizontal="center"/>
    </xf>
    <xf numFmtId="0" fontId="2" fillId="0" borderId="70" xfId="49" applyFont="1" applyBorder="1" applyAlignment="1">
      <alignment horizontal="center"/>
    </xf>
    <xf numFmtId="0" fontId="2" fillId="0" borderId="33" xfId="49" applyFont="1" applyBorder="1" applyAlignment="1">
      <alignment horizontal="center"/>
    </xf>
    <xf numFmtId="0" fontId="2" fillId="0" borderId="36" xfId="49" applyFont="1" applyBorder="1" applyAlignment="1">
      <alignment horizontal="center"/>
    </xf>
    <xf numFmtId="0" fontId="2" fillId="0" borderId="71" xfId="49" applyFont="1" applyBorder="1" applyAlignment="1">
      <alignment horizontal="center"/>
    </xf>
    <xf numFmtId="0" fontId="2" fillId="0" borderId="30" xfId="49" applyFont="1" applyBorder="1" applyAlignment="1">
      <alignment horizontal="center"/>
    </xf>
    <xf numFmtId="171" fontId="2" fillId="28" borderId="23" xfId="49" applyNumberFormat="1" applyFont="1" applyFill="1" applyBorder="1" applyAlignment="1">
      <alignment horizontal="center"/>
    </xf>
    <xf numFmtId="0" fontId="2" fillId="28" borderId="23" xfId="49" applyFont="1" applyFill="1" applyBorder="1" applyAlignment="1">
      <alignment horizontal="center"/>
    </xf>
    <xf numFmtId="0" fontId="2" fillId="0" borderId="72" xfId="49" applyFont="1" applyBorder="1" applyAlignment="1">
      <alignment horizontal="center"/>
    </xf>
    <xf numFmtId="0" fontId="2" fillId="0" borderId="29" xfId="49" applyFont="1" applyBorder="1" applyAlignment="1">
      <alignment horizontal="center"/>
    </xf>
    <xf numFmtId="0" fontId="2" fillId="0" borderId="32" xfId="49" applyFont="1" applyBorder="1" applyAlignment="1">
      <alignment horizontal="center"/>
    </xf>
    <xf numFmtId="171" fontId="56" fillId="30" borderId="0" xfId="49" applyNumberFormat="1" applyFont="1" applyFill="1" applyBorder="1" applyAlignment="1">
      <alignment horizontal="center"/>
    </xf>
    <xf numFmtId="0" fontId="56" fillId="30" borderId="0" xfId="49" applyFont="1" applyFill="1" applyBorder="1" applyAlignment="1">
      <alignment horizontal="center"/>
    </xf>
    <xf numFmtId="171" fontId="57" fillId="29" borderId="23" xfId="49" applyNumberFormat="1" applyFont="1" applyFill="1" applyBorder="1" applyAlignment="1">
      <alignment horizontal="center"/>
    </xf>
    <xf numFmtId="0" fontId="4" fillId="31" borderId="23" xfId="49" applyFont="1" applyFill="1" applyBorder="1" applyAlignment="1">
      <alignment horizontal="center"/>
    </xf>
    <xf numFmtId="0" fontId="4" fillId="0" borderId="0" xfId="49" applyFont="1" applyAlignment="1">
      <alignment horizontal="left"/>
    </xf>
    <xf numFmtId="0" fontId="4" fillId="30" borderId="0" xfId="49" applyFont="1" applyFill="1" applyBorder="1" applyAlignment="1">
      <alignment horizontal="center"/>
    </xf>
    <xf numFmtId="0" fontId="4" fillId="0" borderId="0" xfId="49" applyFont="1" applyAlignment="1">
      <alignment horizontal="right"/>
    </xf>
    <xf numFmtId="0" fontId="4" fillId="0" borderId="0" xfId="49" applyFont="1" applyBorder="1" applyAlignment="1">
      <alignment horizontal="center"/>
    </xf>
    <xf numFmtId="0" fontId="4" fillId="0" borderId="0" xfId="49" applyFont="1" applyBorder="1" applyAlignment="1">
      <alignment horizontal="left"/>
    </xf>
    <xf numFmtId="0" fontId="4" fillId="30" borderId="0" xfId="49" applyFont="1" applyFill="1" applyBorder="1" applyAlignment="1"/>
    <xf numFmtId="0" fontId="4" fillId="30" borderId="0" xfId="49" applyFont="1" applyFill="1" applyBorder="1" applyAlignment="1">
      <alignment horizontal="right"/>
    </xf>
    <xf numFmtId="0" fontId="2" fillId="0" borderId="0" xfId="49" applyFont="1" applyBorder="1" applyAlignment="1">
      <alignment horizontal="center"/>
    </xf>
    <xf numFmtId="0" fontId="4" fillId="0" borderId="30" xfId="49" applyFont="1" applyBorder="1" applyAlignment="1">
      <alignment horizontal="center"/>
    </xf>
    <xf numFmtId="0" fontId="4" fillId="0" borderId="71" xfId="49" applyFont="1" applyBorder="1" applyAlignment="1">
      <alignment horizontal="center"/>
    </xf>
    <xf numFmtId="0" fontId="4" fillId="0" borderId="0" xfId="49" applyFont="1" applyBorder="1" applyAlignment="1">
      <alignment horizontal="right"/>
    </xf>
    <xf numFmtId="0" fontId="4" fillId="30" borderId="30" xfId="49" applyFont="1" applyFill="1" applyBorder="1" applyAlignment="1">
      <alignment horizontal="center"/>
    </xf>
    <xf numFmtId="0" fontId="2" fillId="0" borderId="0" xfId="49" applyFont="1" applyBorder="1" applyAlignment="1">
      <alignment horizontal="left"/>
    </xf>
    <xf numFmtId="9" fontId="56" fillId="0" borderId="0" xfId="49" applyNumberFormat="1" applyFont="1" applyBorder="1" applyAlignment="1">
      <alignment horizontal="left"/>
    </xf>
    <xf numFmtId="0" fontId="56" fillId="0" borderId="0" xfId="49" applyFont="1" applyBorder="1" applyAlignment="1">
      <alignment horizontal="center"/>
    </xf>
    <xf numFmtId="0" fontId="57" fillId="0" borderId="0" xfId="49" applyFont="1" applyBorder="1" applyAlignment="1">
      <alignment horizontal="center"/>
    </xf>
    <xf numFmtId="0" fontId="4" fillId="26" borderId="23" xfId="49" applyFont="1" applyFill="1" applyBorder="1" applyAlignment="1">
      <alignment horizontal="center"/>
    </xf>
    <xf numFmtId="0" fontId="7" fillId="0" borderId="0" xfId="48" applyFont="1" applyBorder="1" applyAlignment="1">
      <alignment vertical="center"/>
    </xf>
    <xf numFmtId="0" fontId="8" fillId="0" borderId="0" xfId="48" applyFont="1" applyBorder="1" applyAlignment="1">
      <alignment vertical="center"/>
    </xf>
    <xf numFmtId="166" fontId="8" fillId="0" borderId="0" xfId="46" applyNumberFormat="1" applyFont="1" applyBorder="1" applyAlignment="1">
      <alignment vertical="center"/>
    </xf>
    <xf numFmtId="169" fontId="7" fillId="0" borderId="0" xfId="46" applyNumberFormat="1" applyFont="1" applyBorder="1" applyAlignment="1" applyProtection="1">
      <alignment vertical="center"/>
      <protection locked="0"/>
    </xf>
    <xf numFmtId="49" fontId="7" fillId="0" borderId="0" xfId="48" applyNumberFormat="1" applyFont="1" applyBorder="1" applyAlignment="1">
      <alignment horizontal="left" vertical="center"/>
    </xf>
    <xf numFmtId="0" fontId="8" fillId="0" borderId="0" xfId="0" applyFont="1" applyAlignment="1"/>
    <xf numFmtId="0" fontId="1" fillId="0" borderId="0" xfId="0" applyFont="1"/>
    <xf numFmtId="0" fontId="59" fillId="0" borderId="0" xfId="0" applyFont="1"/>
    <xf numFmtId="0" fontId="2" fillId="0" borderId="0" xfId="0" applyFont="1" applyAlignment="1"/>
    <xf numFmtId="0" fontId="4" fillId="0" borderId="0" xfId="49" applyFont="1" applyBorder="1" applyAlignment="1">
      <alignment horizontal="left"/>
    </xf>
    <xf numFmtId="166" fontId="2" fillId="0" borderId="0" xfId="46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166" fontId="4" fillId="0" borderId="16" xfId="46" applyNumberFormat="1" applyFont="1" applyBorder="1" applyAlignment="1">
      <alignment horizontal="right"/>
    </xf>
    <xf numFmtId="0" fontId="7" fillId="0" borderId="13" xfId="48" applyFont="1" applyBorder="1" applyProtection="1">
      <protection locked="0"/>
    </xf>
    <xf numFmtId="4" fontId="4" fillId="31" borderId="23" xfId="49" applyNumberFormat="1" applyFont="1" applyFill="1" applyBorder="1" applyAlignment="1">
      <alignment horizontal="center"/>
    </xf>
    <xf numFmtId="2" fontId="2" fillId="27" borderId="23" xfId="49" applyNumberFormat="1" applyFont="1" applyFill="1" applyBorder="1" applyAlignment="1">
      <alignment horizontal="center"/>
    </xf>
    <xf numFmtId="2" fontId="2" fillId="0" borderId="0" xfId="49" applyNumberFormat="1" applyFont="1" applyBorder="1" applyAlignment="1">
      <alignment horizontal="center"/>
    </xf>
    <xf numFmtId="2" fontId="2" fillId="28" borderId="23" xfId="49" applyNumberFormat="1" applyFont="1" applyFill="1" applyBorder="1" applyAlignment="1">
      <alignment horizontal="center"/>
    </xf>
    <xf numFmtId="0" fontId="4" fillId="25" borderId="0" xfId="49" applyFont="1" applyFill="1" applyBorder="1" applyAlignment="1">
      <alignment horizontal="center"/>
    </xf>
    <xf numFmtId="166" fontId="8" fillId="0" borderId="14" xfId="46" applyNumberFormat="1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35" fillId="0" borderId="0" xfId="47" applyFont="1" applyFill="1" applyBorder="1" applyAlignment="1" applyProtection="1">
      <alignment horizontal="center"/>
      <protection locked="0"/>
    </xf>
    <xf numFmtId="0" fontId="35" fillId="0" borderId="0" xfId="47" applyFont="1" applyFill="1" applyAlignment="1" applyProtection="1">
      <alignment horizontal="center"/>
      <protection locked="0"/>
    </xf>
    <xf numFmtId="43" fontId="35" fillId="0" borderId="0" xfId="50" applyFont="1" applyFill="1" applyAlignment="1" applyProtection="1">
      <alignment horizontal="center"/>
      <protection locked="0"/>
    </xf>
    <xf numFmtId="0" fontId="2" fillId="0" borderId="0" xfId="0" quotePrefix="1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Protection="1">
      <protection locked="0"/>
    </xf>
    <xf numFmtId="43" fontId="2" fillId="0" borderId="0" xfId="50" applyFont="1" applyFill="1" applyProtection="1">
      <protection locked="0"/>
    </xf>
    <xf numFmtId="166" fontId="2" fillId="0" borderId="0" xfId="5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46" fillId="0" borderId="40" xfId="47" applyFont="1" applyFill="1" applyBorder="1" applyAlignment="1" applyProtection="1">
      <alignment horizontal="center" vertical="center"/>
    </xf>
    <xf numFmtId="0" fontId="46" fillId="0" borderId="28" xfId="47" applyFont="1" applyFill="1" applyBorder="1" applyAlignment="1" applyProtection="1">
      <alignment horizontal="center" vertical="center"/>
    </xf>
    <xf numFmtId="0" fontId="35" fillId="0" borderId="23" xfId="47" applyFont="1" applyFill="1" applyBorder="1" applyAlignment="1" applyProtection="1">
      <alignment horizontal="center"/>
      <protection locked="0"/>
    </xf>
    <xf numFmtId="43" fontId="35" fillId="0" borderId="23" xfId="50" applyFont="1" applyFill="1" applyBorder="1" applyAlignment="1" applyProtection="1">
      <alignment horizontal="center"/>
      <protection locked="0"/>
    </xf>
    <xf numFmtId="10" fontId="35" fillId="0" borderId="30" xfId="47" applyNumberFormat="1" applyFont="1" applyFill="1" applyBorder="1" applyAlignment="1" applyProtection="1">
      <alignment horizontal="center"/>
    </xf>
    <xf numFmtId="0" fontId="35" fillId="0" borderId="21" xfId="47" applyFont="1" applyFill="1" applyBorder="1" applyAlignment="1" applyProtection="1">
      <alignment horizontal="center"/>
    </xf>
    <xf numFmtId="165" fontId="35" fillId="0" borderId="31" xfId="47" applyNumberFormat="1" applyFont="1" applyFill="1" applyBorder="1" applyAlignment="1" applyProtection="1">
      <alignment horizontal="center"/>
    </xf>
    <xf numFmtId="168" fontId="60" fillId="32" borderId="73" xfId="50" applyNumberFormat="1" applyFont="1" applyFill="1" applyBorder="1" applyAlignment="1" applyProtection="1">
      <alignment horizontal="center"/>
      <protection locked="0"/>
    </xf>
    <xf numFmtId="43" fontId="35" fillId="0" borderId="0" xfId="47" applyNumberFormat="1" applyFont="1" applyFill="1" applyAlignment="1" applyProtection="1">
      <alignment horizontal="center"/>
      <protection locked="0"/>
    </xf>
    <xf numFmtId="43" fontId="35" fillId="0" borderId="66" xfId="50" applyFont="1" applyFill="1" applyBorder="1" applyAlignment="1" applyProtection="1">
      <alignment horizontal="center"/>
      <protection locked="0"/>
    </xf>
    <xf numFmtId="0" fontId="35" fillId="0" borderId="68" xfId="47" applyFont="1" applyFill="1" applyBorder="1" applyAlignment="1" applyProtection="1">
      <protection locked="0"/>
    </xf>
    <xf numFmtId="0" fontId="35" fillId="0" borderId="14" xfId="47" applyFont="1" applyFill="1" applyBorder="1" applyAlignment="1" applyProtection="1">
      <alignment horizontal="center"/>
    </xf>
    <xf numFmtId="43" fontId="35" fillId="0" borderId="74" xfId="50" applyFont="1" applyFill="1" applyBorder="1" applyAlignment="1" applyProtection="1">
      <alignment horizontal="center"/>
      <protection locked="0"/>
    </xf>
    <xf numFmtId="168" fontId="35" fillId="0" borderId="75" xfId="50" applyNumberFormat="1" applyFont="1" applyFill="1" applyBorder="1" applyAlignment="1" applyProtection="1">
      <protection locked="0"/>
    </xf>
    <xf numFmtId="0" fontId="35" fillId="0" borderId="0" xfId="47" applyFont="1" applyFill="1" applyAlignment="1" applyProtection="1">
      <alignment horizontal="left"/>
      <protection locked="0"/>
    </xf>
    <xf numFmtId="0" fontId="34" fillId="0" borderId="0" xfId="47" applyFont="1" applyFill="1" applyBorder="1" applyAlignment="1" applyProtection="1">
      <alignment horizontal="center"/>
      <protection locked="0"/>
    </xf>
    <xf numFmtId="0" fontId="34" fillId="32" borderId="76" xfId="47" applyFont="1" applyFill="1" applyBorder="1" applyAlignment="1" applyProtection="1">
      <alignment horizontal="center"/>
      <protection locked="0"/>
    </xf>
    <xf numFmtId="168" fontId="60" fillId="32" borderId="73" xfId="50" applyNumberFormat="1" applyFont="1" applyFill="1" applyBorder="1" applyAlignment="1" applyProtection="1">
      <alignment horizontal="left"/>
      <protection locked="0"/>
    </xf>
    <xf numFmtId="0" fontId="44" fillId="0" borderId="0" xfId="0" applyFont="1" applyFill="1" applyProtection="1">
      <protection locked="0"/>
    </xf>
    <xf numFmtId="0" fontId="35" fillId="0" borderId="75" xfId="47" applyFont="1" applyFill="1" applyBorder="1" applyAlignment="1" applyProtection="1">
      <protection locked="0"/>
    </xf>
    <xf numFmtId="0" fontId="34" fillId="33" borderId="76" xfId="47" applyFont="1" applyFill="1" applyBorder="1" applyAlignment="1" applyProtection="1">
      <alignment horizontal="center"/>
      <protection locked="0"/>
    </xf>
    <xf numFmtId="43" fontId="61" fillId="33" borderId="73" xfId="50" applyFont="1" applyFill="1" applyBorder="1" applyProtection="1">
      <protection locked="0"/>
    </xf>
    <xf numFmtId="0" fontId="35" fillId="34" borderId="76" xfId="47" applyFont="1" applyFill="1" applyBorder="1" applyAlignment="1" applyProtection="1">
      <alignment horizontal="center"/>
      <protection locked="0"/>
    </xf>
    <xf numFmtId="165" fontId="35" fillId="34" borderId="73" xfId="47" applyNumberFormat="1" applyFont="1" applyFill="1" applyBorder="1" applyAlignment="1" applyProtection="1">
      <alignment horizontal="right"/>
      <protection locked="0"/>
    </xf>
    <xf numFmtId="43" fontId="35" fillId="0" borderId="23" xfId="50" applyFont="1" applyFill="1" applyBorder="1" applyAlignment="1" applyProtection="1">
      <alignment horizontal="center" vertical="center"/>
      <protection locked="0"/>
    </xf>
    <xf numFmtId="0" fontId="35" fillId="0" borderId="14" xfId="47" applyFont="1" applyFill="1" applyBorder="1" applyAlignment="1" applyProtection="1">
      <alignment horizontal="center" vertical="center"/>
    </xf>
    <xf numFmtId="0" fontId="34" fillId="35" borderId="76" xfId="47" applyFont="1" applyFill="1" applyBorder="1" applyAlignment="1" applyProtection="1">
      <alignment horizontal="center"/>
      <protection locked="0"/>
    </xf>
    <xf numFmtId="43" fontId="61" fillId="35" borderId="73" xfId="50" applyFont="1" applyFill="1" applyBorder="1" applyProtection="1">
      <protection locked="0"/>
    </xf>
    <xf numFmtId="0" fontId="35" fillId="36" borderId="76" xfId="47" applyFont="1" applyFill="1" applyBorder="1" applyAlignment="1" applyProtection="1">
      <alignment horizontal="center"/>
      <protection locked="0"/>
    </xf>
    <xf numFmtId="0" fontId="35" fillId="36" borderId="73" xfId="47" applyFont="1" applyFill="1" applyBorder="1" applyAlignment="1" applyProtection="1">
      <alignment horizontal="right"/>
      <protection locked="0"/>
    </xf>
    <xf numFmtId="43" fontId="35" fillId="0" borderId="74" xfId="50" applyFont="1" applyFill="1" applyBorder="1" applyAlignment="1" applyProtection="1">
      <alignment horizontal="center" vertical="center"/>
      <protection locked="0"/>
    </xf>
    <xf numFmtId="0" fontId="47" fillId="0" borderId="33" xfId="47" applyFont="1" applyFill="1" applyBorder="1" applyAlignment="1" applyProtection="1">
      <alignment horizontal="left"/>
    </xf>
    <xf numFmtId="0" fontId="35" fillId="0" borderId="33" xfId="47" applyFont="1" applyFill="1" applyBorder="1" applyAlignment="1" applyProtection="1">
      <alignment horizontal="right"/>
    </xf>
    <xf numFmtId="0" fontId="47" fillId="0" borderId="0" xfId="47" applyFont="1" applyFill="1" applyBorder="1" applyAlignment="1" applyProtection="1">
      <alignment horizontal="left"/>
    </xf>
    <xf numFmtId="0" fontId="35" fillId="0" borderId="0" xfId="47" applyFont="1" applyFill="1" applyBorder="1" applyAlignment="1" applyProtection="1">
      <alignment horizontal="right"/>
    </xf>
    <xf numFmtId="172" fontId="35" fillId="37" borderId="73" xfId="50" applyNumberFormat="1" applyFont="1" applyFill="1" applyBorder="1" applyAlignment="1" applyProtection="1">
      <alignment horizontal="left"/>
      <protection locked="0"/>
    </xf>
    <xf numFmtId="172" fontId="35" fillId="38" borderId="73" xfId="50" applyNumberFormat="1" applyFont="1" applyFill="1" applyBorder="1" applyAlignment="1" applyProtection="1">
      <alignment horizontal="left"/>
      <protection locked="0"/>
    </xf>
    <xf numFmtId="173" fontId="35" fillId="0" borderId="0" xfId="47" applyNumberFormat="1" applyFont="1" applyFill="1" applyAlignment="1" applyProtection="1">
      <alignment horizontal="center"/>
      <protection locked="0"/>
    </xf>
    <xf numFmtId="172" fontId="62" fillId="39" borderId="73" xfId="50" applyNumberFormat="1" applyFont="1" applyFill="1" applyBorder="1" applyAlignment="1" applyProtection="1">
      <alignment horizontal="left"/>
      <protection locked="0"/>
    </xf>
    <xf numFmtId="165" fontId="35" fillId="0" borderId="75" xfId="47" applyNumberFormat="1" applyFont="1" applyFill="1" applyBorder="1" applyAlignment="1" applyProtection="1">
      <protection locked="0"/>
    </xf>
    <xf numFmtId="0" fontId="47" fillId="0" borderId="29" xfId="47" applyFont="1" applyFill="1" applyBorder="1" applyAlignment="1" applyProtection="1">
      <alignment horizontal="left"/>
    </xf>
    <xf numFmtId="0" fontId="35" fillId="0" borderId="29" xfId="47" applyFont="1" applyFill="1" applyBorder="1" applyAlignment="1" applyProtection="1">
      <alignment horizontal="right"/>
    </xf>
    <xf numFmtId="43" fontId="35" fillId="0" borderId="0" xfId="50" applyNumberFormat="1" applyFont="1" applyFill="1" applyAlignment="1" applyProtection="1">
      <alignment horizontal="center"/>
      <protection locked="0"/>
    </xf>
    <xf numFmtId="0" fontId="35" fillId="0" borderId="34" xfId="47" applyFont="1" applyFill="1" applyBorder="1" applyAlignment="1" applyProtection="1">
      <alignment horizontal="left"/>
    </xf>
    <xf numFmtId="0" fontId="47" fillId="0" borderId="35" xfId="47" applyFont="1" applyFill="1" applyBorder="1" applyAlignment="1" applyProtection="1">
      <alignment horizontal="center" vertical="top"/>
    </xf>
    <xf numFmtId="0" fontId="35" fillId="0" borderId="33" xfId="47" applyFont="1" applyFill="1" applyBorder="1" applyAlignment="1" applyProtection="1">
      <alignment horizontal="left" vertical="center"/>
    </xf>
    <xf numFmtId="0" fontId="35" fillId="0" borderId="36" xfId="47" applyFont="1" applyFill="1" applyBorder="1" applyAlignment="1" applyProtection="1">
      <alignment horizontal="left" vertical="center"/>
    </xf>
    <xf numFmtId="0" fontId="45" fillId="0" borderId="34" xfId="47" applyFont="1" applyFill="1" applyBorder="1" applyAlignment="1" applyProtection="1">
      <alignment horizontal="center" vertical="top"/>
    </xf>
    <xf numFmtId="0" fontId="45" fillId="0" borderId="0" xfId="47" applyFont="1" applyFill="1" applyBorder="1" applyAlignment="1" applyProtection="1">
      <alignment horizontal="right" vertical="center"/>
    </xf>
    <xf numFmtId="0" fontId="45" fillId="0" borderId="29" xfId="47" applyFont="1" applyFill="1" applyBorder="1" applyAlignment="1" applyProtection="1">
      <alignment horizontal="center" vertical="center"/>
    </xf>
    <xf numFmtId="168" fontId="45" fillId="0" borderId="29" xfId="50" applyNumberFormat="1" applyFont="1" applyFill="1" applyBorder="1" applyAlignment="1" applyProtection="1">
      <alignment horizontal="left" vertical="center"/>
    </xf>
    <xf numFmtId="43" fontId="45" fillId="0" borderId="29" xfId="50" applyFont="1" applyFill="1" applyBorder="1" applyAlignment="1" applyProtection="1">
      <alignment horizontal="center" vertical="center"/>
    </xf>
    <xf numFmtId="43" fontId="45" fillId="0" borderId="29" xfId="47" applyNumberFormat="1" applyFont="1" applyFill="1" applyBorder="1" applyAlignment="1" applyProtection="1">
      <alignment horizontal="left" vertical="center"/>
    </xf>
    <xf numFmtId="0" fontId="45" fillId="0" borderId="30" xfId="47" applyFont="1" applyFill="1" applyBorder="1" applyAlignment="1" applyProtection="1">
      <alignment horizontal="left" vertical="center"/>
    </xf>
    <xf numFmtId="0" fontId="35" fillId="0" borderId="34" xfId="47" applyFont="1" applyFill="1" applyBorder="1" applyAlignment="1" applyProtection="1">
      <alignment horizontal="center" vertical="top"/>
    </xf>
    <xf numFmtId="0" fontId="45" fillId="0" borderId="0" xfId="47" applyFont="1" applyFill="1" applyBorder="1" applyAlignment="1" applyProtection="1">
      <alignment horizontal="center" vertical="center"/>
    </xf>
    <xf numFmtId="43" fontId="45" fillId="0" borderId="0" xfId="47" applyNumberFormat="1" applyFont="1" applyFill="1" applyBorder="1" applyAlignment="1" applyProtection="1">
      <alignment horizontal="center" vertical="center"/>
    </xf>
    <xf numFmtId="0" fontId="45" fillId="0" borderId="0" xfId="47" applyFont="1" applyFill="1" applyBorder="1" applyAlignment="1" applyProtection="1">
      <alignment horizontal="left" vertical="center"/>
    </xf>
    <xf numFmtId="0" fontId="45" fillId="0" borderId="30" xfId="47" applyFont="1" applyFill="1" applyBorder="1" applyAlignment="1" applyProtection="1">
      <alignment horizontal="center" vertical="center"/>
    </xf>
    <xf numFmtId="0" fontId="46" fillId="0" borderId="0" xfId="47" applyFont="1" applyFill="1" applyBorder="1" applyAlignment="1" applyProtection="1">
      <alignment horizontal="right" vertical="center"/>
    </xf>
    <xf numFmtId="0" fontId="0" fillId="0" borderId="0" xfId="0" applyBorder="1" applyProtection="1"/>
    <xf numFmtId="0" fontId="45" fillId="0" borderId="30" xfId="47" applyFont="1" applyFill="1" applyBorder="1" applyAlignment="1" applyProtection="1"/>
    <xf numFmtId="0" fontId="35" fillId="0" borderId="0" xfId="47" applyFont="1" applyFill="1" applyBorder="1" applyAlignment="1" applyProtection="1">
      <alignment horizontal="right"/>
      <protection locked="0"/>
    </xf>
    <xf numFmtId="0" fontId="47" fillId="0" borderId="0" xfId="47" applyFont="1" applyFill="1" applyBorder="1" applyAlignment="1" applyProtection="1">
      <alignment horizontal="left" vertical="center"/>
    </xf>
    <xf numFmtId="0" fontId="35" fillId="0" borderId="0" xfId="47" applyFont="1" applyFill="1" applyBorder="1" applyAlignment="1" applyProtection="1">
      <alignment horizontal="center" vertical="center"/>
    </xf>
    <xf numFmtId="165" fontId="49" fillId="0" borderId="12" xfId="47" applyNumberFormat="1" applyFont="1" applyFill="1" applyBorder="1" applyAlignment="1" applyProtection="1">
      <alignment horizontal="center" vertical="center"/>
    </xf>
    <xf numFmtId="165" fontId="35" fillId="0" borderId="0" xfId="47" applyNumberFormat="1" applyFont="1" applyFill="1" applyBorder="1" applyAlignment="1" applyProtection="1">
      <alignment horizontal="right"/>
      <protection locked="0"/>
    </xf>
    <xf numFmtId="0" fontId="35" fillId="0" borderId="38" xfId="47" applyFont="1" applyFill="1" applyBorder="1" applyAlignment="1" applyProtection="1">
      <alignment horizontal="center" vertical="top"/>
    </xf>
    <xf numFmtId="0" fontId="35" fillId="0" borderId="27" xfId="47" applyFont="1" applyFill="1" applyBorder="1" applyAlignment="1" applyProtection="1">
      <alignment horizontal="center" vertical="center"/>
    </xf>
    <xf numFmtId="0" fontId="35" fillId="0" borderId="37" xfId="47" applyFont="1" applyFill="1" applyBorder="1" applyAlignment="1" applyProtection="1">
      <alignment horizontal="center"/>
    </xf>
    <xf numFmtId="165" fontId="35" fillId="0" borderId="39" xfId="47" applyNumberFormat="1" applyFont="1" applyFill="1" applyBorder="1" applyAlignment="1" applyProtection="1">
      <alignment horizontal="center"/>
    </xf>
    <xf numFmtId="43" fontId="35" fillId="0" borderId="67" xfId="50" applyFont="1" applyFill="1" applyBorder="1" applyAlignment="1" applyProtection="1">
      <alignment horizontal="center"/>
      <protection locked="0"/>
    </xf>
    <xf numFmtId="168" fontId="35" fillId="0" borderId="69" xfId="50" applyNumberFormat="1" applyFont="1" applyFill="1" applyBorder="1" applyAlignment="1" applyProtection="1">
      <protection locked="0"/>
    </xf>
    <xf numFmtId="0" fontId="0" fillId="0" borderId="23" xfId="0" applyFill="1" applyBorder="1" applyProtection="1">
      <protection locked="0"/>
    </xf>
    <xf numFmtId="0" fontId="35" fillId="0" borderId="0" xfId="47" applyFont="1" applyFill="1" applyAlignment="1" applyProtection="1">
      <alignment horizontal="right"/>
      <protection locked="0"/>
    </xf>
    <xf numFmtId="0" fontId="4" fillId="0" borderId="20" xfId="0" applyFont="1" applyBorder="1" applyAlignment="1"/>
    <xf numFmtId="0" fontId="52" fillId="0" borderId="20" xfId="0" applyFont="1" applyBorder="1" applyAlignment="1"/>
    <xf numFmtId="0" fontId="64" fillId="0" borderId="13" xfId="48" applyFont="1" applyBorder="1" applyProtection="1">
      <protection locked="0"/>
    </xf>
    <xf numFmtId="0" fontId="4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43" fontId="2" fillId="0" borderId="0" xfId="46" applyFont="1" applyAlignment="1">
      <alignment horizontal="center"/>
    </xf>
    <xf numFmtId="0" fontId="8" fillId="40" borderId="13" xfId="0" applyFont="1" applyFill="1" applyBorder="1" applyAlignment="1" applyProtection="1">
      <alignment horizontal="center"/>
      <protection locked="0"/>
    </xf>
    <xf numFmtId="0" fontId="7" fillId="40" borderId="13" xfId="48" applyFont="1" applyFill="1" applyBorder="1" applyProtection="1">
      <protection locked="0"/>
    </xf>
    <xf numFmtId="0" fontId="8" fillId="40" borderId="16" xfId="0" applyFont="1" applyFill="1" applyBorder="1" applyAlignment="1" applyProtection="1">
      <alignment horizontal="right"/>
      <protection locked="0"/>
    </xf>
    <xf numFmtId="0" fontId="8" fillId="40" borderId="16" xfId="0" applyFont="1" applyFill="1" applyBorder="1" applyProtection="1">
      <protection locked="0"/>
    </xf>
    <xf numFmtId="0" fontId="8" fillId="40" borderId="15" xfId="0" applyFont="1" applyFill="1" applyBorder="1" applyProtection="1">
      <protection locked="0"/>
    </xf>
    <xf numFmtId="43" fontId="8" fillId="40" borderId="14" xfId="46" applyFont="1" applyFill="1" applyBorder="1" applyAlignment="1" applyProtection="1">
      <alignment horizontal="left"/>
      <protection locked="0"/>
    </xf>
    <xf numFmtId="0" fontId="8" fillId="40" borderId="14" xfId="0" applyFont="1" applyFill="1" applyBorder="1" applyAlignment="1" applyProtection="1">
      <alignment horizontal="center"/>
      <protection locked="0"/>
    </xf>
    <xf numFmtId="43" fontId="8" fillId="40" borderId="14" xfId="46" applyFont="1" applyFill="1" applyBorder="1" applyProtection="1">
      <protection locked="0"/>
    </xf>
    <xf numFmtId="43" fontId="8" fillId="40" borderId="42" xfId="46" applyFont="1" applyFill="1" applyBorder="1" applyAlignment="1" applyProtection="1">
      <alignment horizontal="center"/>
      <protection locked="0"/>
    </xf>
    <xf numFmtId="43" fontId="8" fillId="40" borderId="15" xfId="46" applyFont="1" applyFill="1" applyBorder="1" applyAlignment="1" applyProtection="1">
      <alignment horizontal="center"/>
      <protection locked="0"/>
    </xf>
    <xf numFmtId="43" fontId="8" fillId="40" borderId="42" xfId="46" applyFont="1" applyFill="1" applyBorder="1" applyProtection="1">
      <protection locked="0"/>
    </xf>
    <xf numFmtId="164" fontId="8" fillId="40" borderId="15" xfId="46" applyNumberFormat="1" applyFont="1" applyFill="1" applyBorder="1" applyProtection="1">
      <protection locked="0"/>
    </xf>
    <xf numFmtId="0" fontId="51" fillId="40" borderId="13" xfId="0" applyFont="1" applyFill="1" applyBorder="1" applyAlignment="1" applyProtection="1">
      <alignment horizontal="center"/>
      <protection locked="0"/>
    </xf>
    <xf numFmtId="0" fontId="54" fillId="40" borderId="13" xfId="48" applyFont="1" applyFill="1" applyBorder="1" applyProtection="1">
      <protection locked="0"/>
    </xf>
    <xf numFmtId="0" fontId="51" fillId="40" borderId="16" xfId="0" applyFont="1" applyFill="1" applyBorder="1" applyAlignment="1" applyProtection="1">
      <alignment horizontal="right"/>
      <protection locked="0"/>
    </xf>
    <xf numFmtId="0" fontId="51" fillId="40" borderId="16" xfId="0" applyFont="1" applyFill="1" applyBorder="1" applyProtection="1">
      <protection locked="0"/>
    </xf>
    <xf numFmtId="0" fontId="51" fillId="40" borderId="15" xfId="0" applyFont="1" applyFill="1" applyBorder="1" applyProtection="1">
      <protection locked="0"/>
    </xf>
    <xf numFmtId="43" fontId="51" fillId="40" borderId="14" xfId="46" applyFont="1" applyFill="1" applyBorder="1" applyAlignment="1" applyProtection="1">
      <alignment horizontal="left"/>
      <protection locked="0"/>
    </xf>
    <xf numFmtId="0" fontId="51" fillId="40" borderId="14" xfId="0" applyFont="1" applyFill="1" applyBorder="1" applyAlignment="1" applyProtection="1">
      <alignment horizontal="center"/>
      <protection locked="0"/>
    </xf>
    <xf numFmtId="43" fontId="51" fillId="40" borderId="14" xfId="46" applyFont="1" applyFill="1" applyBorder="1" applyProtection="1">
      <protection locked="0"/>
    </xf>
    <xf numFmtId="43" fontId="51" fillId="40" borderId="42" xfId="46" applyFont="1" applyFill="1" applyBorder="1" applyAlignment="1" applyProtection="1">
      <alignment horizontal="center"/>
      <protection locked="0"/>
    </xf>
    <xf numFmtId="43" fontId="51" fillId="40" borderId="15" xfId="46" applyFont="1" applyFill="1" applyBorder="1" applyAlignment="1" applyProtection="1">
      <alignment horizontal="center"/>
      <protection locked="0"/>
    </xf>
    <xf numFmtId="43" fontId="51" fillId="40" borderId="42" xfId="46" applyFont="1" applyFill="1" applyBorder="1" applyProtection="1">
      <protection locked="0"/>
    </xf>
    <xf numFmtId="164" fontId="51" fillId="40" borderId="15" xfId="46" applyNumberFormat="1" applyFont="1" applyFill="1" applyBorder="1" applyProtection="1">
      <protection locked="0"/>
    </xf>
    <xf numFmtId="0" fontId="8" fillId="40" borderId="13" xfId="48" applyFont="1" applyFill="1" applyBorder="1" applyProtection="1">
      <protection locked="0"/>
    </xf>
    <xf numFmtId="0" fontId="2" fillId="0" borderId="0" xfId="49" applyFont="1" applyBorder="1" applyAlignment="1">
      <alignment horizontal="left"/>
    </xf>
    <xf numFmtId="0" fontId="2" fillId="0" borderId="0" xfId="49" applyFont="1" applyBorder="1" applyAlignment="1">
      <alignment horizontal="center"/>
    </xf>
    <xf numFmtId="0" fontId="2" fillId="0" borderId="30" xfId="49" applyFont="1" applyBorder="1" applyAlignment="1">
      <alignment horizontal="center"/>
    </xf>
    <xf numFmtId="0" fontId="4" fillId="0" borderId="0" xfId="49" applyFont="1" applyBorder="1" applyAlignment="1">
      <alignment horizontal="left"/>
    </xf>
    <xf numFmtId="0" fontId="4" fillId="0" borderId="0" xfId="49" applyFont="1" applyAlignment="1">
      <alignment horizontal="right"/>
    </xf>
    <xf numFmtId="0" fontId="5" fillId="0" borderId="71" xfId="49" applyFont="1" applyBorder="1" applyAlignment="1">
      <alignment horizontal="center"/>
    </xf>
    <xf numFmtId="0" fontId="5" fillId="0" borderId="0" xfId="49" applyFont="1" applyBorder="1" applyAlignment="1">
      <alignment horizontal="center"/>
    </xf>
    <xf numFmtId="0" fontId="5" fillId="0" borderId="30" xfId="49" applyFont="1" applyBorder="1" applyAlignment="1">
      <alignment horizontal="center"/>
    </xf>
    <xf numFmtId="0" fontId="4" fillId="31" borderId="47" xfId="49" applyFont="1" applyFill="1" applyBorder="1" applyAlignment="1">
      <alignment horizontal="left"/>
    </xf>
    <xf numFmtId="0" fontId="4" fillId="31" borderId="48" xfId="49" applyFont="1" applyFill="1" applyBorder="1" applyAlignment="1">
      <alignment horizontal="left"/>
    </xf>
    <xf numFmtId="0" fontId="4" fillId="31" borderId="49" xfId="49" applyFont="1" applyFill="1" applyBorder="1" applyAlignment="1">
      <alignment horizontal="left"/>
    </xf>
    <xf numFmtId="0" fontId="4" fillId="0" borderId="30" xfId="49" applyFont="1" applyBorder="1" applyAlignment="1">
      <alignment horizontal="left"/>
    </xf>
    <xf numFmtId="0" fontId="2" fillId="27" borderId="23" xfId="49" applyFont="1" applyFill="1" applyBorder="1" applyAlignment="1">
      <alignment horizontal="center"/>
    </xf>
    <xf numFmtId="0" fontId="2" fillId="0" borderId="71" xfId="49" applyFont="1" applyBorder="1" applyAlignment="1">
      <alignment horizontal="left"/>
    </xf>
    <xf numFmtId="0" fontId="58" fillId="0" borderId="70" xfId="49" applyFont="1" applyBorder="1" applyAlignment="1">
      <alignment horizontal="center"/>
    </xf>
    <xf numFmtId="0" fontId="58" fillId="0" borderId="33" xfId="49" applyFont="1" applyBorder="1" applyAlignment="1">
      <alignment horizontal="center"/>
    </xf>
    <xf numFmtId="0" fontId="58" fillId="0" borderId="36" xfId="49" applyFont="1" applyBorder="1" applyAlignment="1">
      <alignment horizontal="center"/>
    </xf>
    <xf numFmtId="0" fontId="5" fillId="0" borderId="0" xfId="49" applyFont="1" applyAlignment="1">
      <alignment horizontal="center"/>
    </xf>
    <xf numFmtId="0" fontId="4" fillId="0" borderId="0" xfId="49" applyFont="1" applyBorder="1" applyAlignment="1">
      <alignment horizontal="center"/>
    </xf>
    <xf numFmtId="166" fontId="50" fillId="0" borderId="0" xfId="46" applyNumberFormat="1" applyFont="1" applyBorder="1" applyAlignment="1">
      <alignment horizontal="left"/>
    </xf>
    <xf numFmtId="0" fontId="7" fillId="0" borderId="48" xfId="0" applyFont="1" applyBorder="1" applyAlignment="1" applyProtection="1">
      <alignment horizontal="center"/>
      <protection locked="0"/>
    </xf>
    <xf numFmtId="0" fontId="7" fillId="0" borderId="49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7" fillId="0" borderId="54" xfId="46" applyFont="1" applyBorder="1" applyAlignment="1">
      <alignment horizontal="center"/>
    </xf>
    <xf numFmtId="43" fontId="7" fillId="0" borderId="55" xfId="46" applyFont="1" applyBorder="1" applyAlignment="1">
      <alignment horizontal="center"/>
    </xf>
    <xf numFmtId="0" fontId="7" fillId="0" borderId="16" xfId="0" applyFont="1" applyBorder="1" applyAlignment="1">
      <alignment horizontal="left"/>
    </xf>
    <xf numFmtId="0" fontId="51" fillId="0" borderId="16" xfId="0" applyFont="1" applyBorder="1" applyAlignment="1">
      <alignment horizontal="left"/>
    </xf>
    <xf numFmtId="167" fontId="51" fillId="0" borderId="16" xfId="0" applyNumberFormat="1" applyFont="1" applyBorder="1" applyAlignment="1">
      <alignment horizontal="left"/>
    </xf>
    <xf numFmtId="167" fontId="8" fillId="0" borderId="0" xfId="0" applyNumberFormat="1" applyFont="1" applyAlignment="1">
      <alignment horizontal="left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3" fontId="7" fillId="0" borderId="16" xfId="46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51" fillId="0" borderId="20" xfId="0" applyFont="1" applyBorder="1" applyAlignment="1">
      <alignment horizontal="left"/>
    </xf>
    <xf numFmtId="0" fontId="7" fillId="24" borderId="10" xfId="0" applyFont="1" applyFill="1" applyBorder="1" applyAlignment="1">
      <alignment horizontal="center" vertical="center" wrapText="1"/>
    </xf>
    <xf numFmtId="0" fontId="7" fillId="24" borderId="11" xfId="0" applyFont="1" applyFill="1" applyBorder="1" applyAlignment="1">
      <alignment horizontal="center" vertical="center"/>
    </xf>
    <xf numFmtId="43" fontId="7" fillId="0" borderId="10" xfId="46" applyFont="1" applyBorder="1" applyAlignment="1">
      <alignment horizontal="center" vertical="center" wrapText="1"/>
    </xf>
    <xf numFmtId="43" fontId="7" fillId="0" borderId="11" xfId="46" applyFont="1" applyBorder="1" applyAlignment="1">
      <alignment horizontal="center" vertical="center" wrapText="1"/>
    </xf>
    <xf numFmtId="166" fontId="7" fillId="0" borderId="53" xfId="46" applyNumberFormat="1" applyFont="1" applyBorder="1" applyAlignment="1">
      <alignment horizontal="center" vertical="center"/>
    </xf>
    <xf numFmtId="166" fontId="7" fillId="0" borderId="22" xfId="46" applyNumberFormat="1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43" fontId="7" fillId="0" borderId="0" xfId="46" applyFont="1" applyBorder="1" applyAlignment="1">
      <alignment horizontal="left"/>
    </xf>
    <xf numFmtId="0" fontId="8" fillId="0" borderId="0" xfId="0" applyFont="1" applyAlignment="1">
      <alignment horizontal="left"/>
    </xf>
    <xf numFmtId="0" fontId="4" fillId="0" borderId="20" xfId="0" applyFont="1" applyBorder="1" applyAlignment="1">
      <alignment horizontal="left"/>
    </xf>
    <xf numFmtId="0" fontId="52" fillId="0" borderId="20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53" fillId="0" borderId="16" xfId="0" applyFont="1" applyBorder="1" applyAlignment="1">
      <alignment horizontal="left"/>
    </xf>
    <xf numFmtId="166" fontId="52" fillId="0" borderId="16" xfId="46" applyNumberFormat="1" applyFont="1" applyBorder="1" applyAlignment="1">
      <alignment horizontal="left"/>
    </xf>
    <xf numFmtId="0" fontId="52" fillId="0" borderId="16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6" fillId="0" borderId="58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2" fillId="0" borderId="59" xfId="0" applyFont="1" applyBorder="1" applyAlignment="1">
      <alignment horizontal="left"/>
    </xf>
    <xf numFmtId="0" fontId="2" fillId="0" borderId="60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45" xfId="0" applyFont="1" applyBorder="1" applyAlignment="1">
      <alignment horizontal="right"/>
    </xf>
    <xf numFmtId="0" fontId="2" fillId="0" borderId="43" xfId="0" applyFont="1" applyBorder="1" applyAlignment="1">
      <alignment horizontal="right"/>
    </xf>
    <xf numFmtId="0" fontId="2" fillId="0" borderId="44" xfId="0" applyFont="1" applyBorder="1" applyAlignment="1">
      <alignment horizontal="right"/>
    </xf>
    <xf numFmtId="0" fontId="13" fillId="0" borderId="47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12" fillId="0" borderId="46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10" fontId="12" fillId="0" borderId="20" xfId="0" applyNumberFormat="1" applyFont="1" applyBorder="1" applyAlignment="1">
      <alignment horizontal="center" vertical="center"/>
    </xf>
    <xf numFmtId="10" fontId="12" fillId="0" borderId="5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13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10" fontId="12" fillId="0" borderId="16" xfId="0" applyNumberFormat="1" applyFont="1" applyBorder="1" applyAlignment="1">
      <alignment horizontal="center" vertical="center"/>
    </xf>
    <xf numFmtId="10" fontId="12" fillId="0" borderId="15" xfId="0" applyNumberFormat="1" applyFont="1" applyBorder="1" applyAlignment="1">
      <alignment horizontal="center" vertical="center"/>
    </xf>
    <xf numFmtId="0" fontId="12" fillId="0" borderId="62" xfId="0" applyFont="1" applyBorder="1" applyAlignment="1">
      <alignment horizontal="left" vertical="center"/>
    </xf>
    <xf numFmtId="0" fontId="12" fillId="0" borderId="63" xfId="0" applyFont="1" applyBorder="1" applyAlignment="1">
      <alignment horizontal="left" vertical="center"/>
    </xf>
    <xf numFmtId="10" fontId="12" fillId="0" borderId="63" xfId="0" applyNumberFormat="1" applyFont="1" applyBorder="1" applyAlignment="1">
      <alignment horizontal="center" vertical="center"/>
    </xf>
    <xf numFmtId="10" fontId="12" fillId="0" borderId="64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58" xfId="0" applyFont="1" applyBorder="1" applyAlignment="1">
      <alignment horizontal="right"/>
    </xf>
    <xf numFmtId="0" fontId="2" fillId="0" borderId="5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0" applyNumberFormat="1" applyFont="1" applyAlignment="1">
      <alignment horizontal="left"/>
    </xf>
    <xf numFmtId="166" fontId="8" fillId="0" borderId="0" xfId="46" applyNumberFormat="1" applyFont="1" applyBorder="1" applyAlignment="1">
      <alignment horizontal="center"/>
    </xf>
    <xf numFmtId="166" fontId="2" fillId="0" borderId="0" xfId="46" applyNumberFormat="1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166" fontId="2" fillId="0" borderId="0" xfId="46" applyNumberFormat="1" applyFont="1" applyBorder="1" applyAlignment="1">
      <alignment horizontal="left"/>
    </xf>
    <xf numFmtId="166" fontId="14" fillId="0" borderId="0" xfId="46" applyNumberFormat="1" applyFont="1" applyBorder="1" applyAlignment="1" applyProtection="1">
      <protection locked="0"/>
    </xf>
    <xf numFmtId="166" fontId="50" fillId="0" borderId="0" xfId="46" applyNumberFormat="1" applyFont="1" applyBorder="1" applyAlignment="1" applyProtection="1">
      <protection locked="0"/>
    </xf>
    <xf numFmtId="167" fontId="2" fillId="0" borderId="16" xfId="0" applyNumberFormat="1" applyFont="1" applyBorder="1" applyAlignment="1">
      <alignment horizontal="left"/>
    </xf>
    <xf numFmtId="0" fontId="37" fillId="0" borderId="0" xfId="0" applyFont="1" applyAlignment="1">
      <alignment horizontal="center"/>
    </xf>
    <xf numFmtId="166" fontId="4" fillId="0" borderId="16" xfId="46" applyNumberFormat="1" applyFont="1" applyBorder="1" applyAlignment="1">
      <alignment horizontal="right"/>
    </xf>
    <xf numFmtId="0" fontId="52" fillId="0" borderId="16" xfId="0" applyFont="1" applyBorder="1" applyAlignment="1">
      <alignment horizontal="center"/>
    </xf>
    <xf numFmtId="0" fontId="4" fillId="0" borderId="63" xfId="0" applyFont="1" applyBorder="1" applyAlignment="1">
      <alignment horizontal="left"/>
    </xf>
    <xf numFmtId="0" fontId="4" fillId="0" borderId="5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4" fillId="0" borderId="51" xfId="46" applyNumberFormat="1" applyFont="1" applyBorder="1" applyAlignment="1">
      <alignment horizontal="center" vertical="center" wrapText="1"/>
    </xf>
    <xf numFmtId="166" fontId="4" fillId="0" borderId="25" xfId="46" applyNumberFormat="1" applyFont="1" applyBorder="1" applyAlignment="1">
      <alignment horizontal="center" vertical="center" wrapText="1"/>
    </xf>
    <xf numFmtId="166" fontId="4" fillId="0" borderId="58" xfId="46" applyNumberFormat="1" applyFont="1" applyBorder="1" applyAlignment="1">
      <alignment horizontal="center" vertical="center" wrapText="1"/>
    </xf>
    <xf numFmtId="166" fontId="4" fillId="0" borderId="52" xfId="46" applyNumberFormat="1" applyFont="1" applyBorder="1" applyAlignment="1">
      <alignment horizontal="center" vertical="center" wrapText="1"/>
    </xf>
    <xf numFmtId="166" fontId="4" fillId="0" borderId="12" xfId="46" applyNumberFormat="1" applyFont="1" applyBorder="1" applyAlignment="1">
      <alignment horizontal="center" vertical="center" wrapText="1"/>
    </xf>
    <xf numFmtId="166" fontId="4" fillId="0" borderId="24" xfId="46" applyNumberFormat="1" applyFont="1" applyBorder="1" applyAlignment="1">
      <alignment horizontal="center" vertical="center" wrapText="1"/>
    </xf>
    <xf numFmtId="0" fontId="5" fillId="0" borderId="59" xfId="0" applyFont="1" applyBorder="1" applyAlignment="1">
      <alignment horizontal="left"/>
    </xf>
    <xf numFmtId="0" fontId="5" fillId="0" borderId="60" xfId="0" applyFont="1" applyBorder="1" applyAlignment="1">
      <alignment horizontal="left"/>
    </xf>
    <xf numFmtId="0" fontId="5" fillId="0" borderId="61" xfId="0" applyFont="1" applyBorder="1" applyAlignment="1">
      <alignment horizontal="left"/>
    </xf>
    <xf numFmtId="166" fontId="2" fillId="0" borderId="59" xfId="46" applyNumberFormat="1" applyFont="1" applyBorder="1" applyAlignment="1">
      <alignment horizontal="center"/>
    </xf>
    <xf numFmtId="166" fontId="2" fillId="0" borderId="60" xfId="46" applyNumberFormat="1" applyFont="1" applyBorder="1" applyAlignment="1">
      <alignment horizontal="center"/>
    </xf>
    <xf numFmtId="166" fontId="2" fillId="0" borderId="61" xfId="46" applyNumberFormat="1" applyFont="1" applyBorder="1" applyAlignment="1">
      <alignment horizontal="center"/>
    </xf>
    <xf numFmtId="43" fontId="2" fillId="0" borderId="13" xfId="46" applyFont="1" applyBorder="1" applyAlignment="1">
      <alignment horizontal="center"/>
    </xf>
    <xf numFmtId="43" fontId="2" fillId="0" borderId="16" xfId="46" applyFont="1" applyBorder="1" applyAlignment="1">
      <alignment horizontal="center"/>
    </xf>
    <xf numFmtId="43" fontId="2" fillId="0" borderId="15" xfId="46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43" fontId="2" fillId="0" borderId="62" xfId="46" applyFont="1" applyBorder="1" applyAlignment="1">
      <alignment horizontal="center"/>
    </xf>
    <xf numFmtId="43" fontId="2" fillId="0" borderId="63" xfId="46" applyFont="1" applyBorder="1" applyAlignment="1">
      <alignment horizontal="center"/>
    </xf>
    <xf numFmtId="43" fontId="2" fillId="0" borderId="64" xfId="46" applyFont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43" fontId="2" fillId="0" borderId="56" xfId="46" applyFont="1" applyBorder="1" applyAlignment="1">
      <alignment horizontal="center"/>
    </xf>
    <xf numFmtId="43" fontId="2" fillId="0" borderId="57" xfId="46" applyFont="1" applyBorder="1" applyAlignment="1">
      <alignment horizontal="center"/>
    </xf>
    <xf numFmtId="43" fontId="2" fillId="0" borderId="41" xfId="46" applyFont="1" applyBorder="1" applyAlignment="1">
      <alignment horizontal="center"/>
    </xf>
    <xf numFmtId="0" fontId="33" fillId="0" borderId="0" xfId="47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0" fontId="34" fillId="0" borderId="66" xfId="47" applyFont="1" applyFill="1" applyBorder="1" applyAlignment="1" applyProtection="1">
      <alignment horizontal="center" vertical="center"/>
    </xf>
    <xf numFmtId="0" fontId="34" fillId="0" borderId="40" xfId="47" applyFont="1" applyFill="1" applyBorder="1" applyAlignment="1" applyProtection="1">
      <alignment horizontal="center" vertical="center"/>
    </xf>
    <xf numFmtId="0" fontId="34" fillId="0" borderId="67" xfId="47" applyFont="1" applyFill="1" applyBorder="1" applyAlignment="1" applyProtection="1">
      <alignment horizontal="center" vertical="center"/>
    </xf>
    <xf numFmtId="0" fontId="34" fillId="0" borderId="28" xfId="47" applyFont="1" applyFill="1" applyBorder="1" applyAlignment="1" applyProtection="1">
      <alignment horizontal="center" vertical="center"/>
    </xf>
    <xf numFmtId="0" fontId="48" fillId="0" borderId="68" xfId="47" applyFont="1" applyFill="1" applyBorder="1" applyAlignment="1" applyProtection="1">
      <alignment horizontal="center" vertical="center"/>
    </xf>
    <xf numFmtId="0" fontId="48" fillId="0" borderId="69" xfId="47" applyFont="1" applyFill="1" applyBorder="1" applyAlignment="1" applyProtection="1">
      <alignment horizontal="center" vertical="center"/>
    </xf>
    <xf numFmtId="0" fontId="52" fillId="0" borderId="20" xfId="0" applyFont="1" applyBorder="1" applyAlignment="1">
      <alignment horizontal="center"/>
    </xf>
    <xf numFmtId="0" fontId="35" fillId="0" borderId="48" xfId="47" applyFont="1" applyFill="1" applyBorder="1" applyAlignment="1" applyProtection="1">
      <alignment horizontal="center"/>
    </xf>
    <xf numFmtId="0" fontId="35" fillId="0" borderId="34" xfId="47" applyFont="1" applyFill="1" applyBorder="1" applyAlignment="1" applyProtection="1">
      <alignment horizontal="center"/>
    </xf>
    <xf numFmtId="0" fontId="35" fillId="0" borderId="65" xfId="47" applyFont="1" applyFill="1" applyBorder="1" applyAlignment="1" applyProtection="1">
      <alignment horizontal="center"/>
    </xf>
    <xf numFmtId="0" fontId="35" fillId="0" borderId="0" xfId="47" applyFont="1" applyFill="1" applyBorder="1" applyAlignment="1" applyProtection="1">
      <alignment horizontal="left"/>
    </xf>
    <xf numFmtId="0" fontId="35" fillId="0" borderId="29" xfId="47" applyFont="1" applyFill="1" applyBorder="1" applyAlignment="1" applyProtection="1">
      <alignment horizontal="left"/>
    </xf>
    <xf numFmtId="0" fontId="34" fillId="0" borderId="35" xfId="47" applyFont="1" applyFill="1" applyBorder="1" applyAlignment="1" applyProtection="1">
      <alignment horizontal="center" vertical="center"/>
    </xf>
    <xf numFmtId="0" fontId="34" fillId="0" borderId="33" xfId="47" applyFont="1" applyFill="1" applyBorder="1" applyAlignment="1" applyProtection="1">
      <alignment horizontal="center" vertical="center"/>
    </xf>
    <xf numFmtId="0" fontId="34" fillId="0" borderId="36" xfId="47" applyFont="1" applyFill="1" applyBorder="1" applyAlignment="1" applyProtection="1">
      <alignment horizontal="center" vertical="center"/>
    </xf>
    <xf numFmtId="0" fontId="34" fillId="0" borderId="65" xfId="47" applyFont="1" applyFill="1" applyBorder="1" applyAlignment="1" applyProtection="1">
      <alignment horizontal="center" vertical="center"/>
    </xf>
    <xf numFmtId="0" fontId="34" fillId="0" borderId="29" xfId="47" applyFont="1" applyFill="1" applyBorder="1" applyAlignment="1" applyProtection="1">
      <alignment horizontal="center" vertical="center"/>
    </xf>
    <xf numFmtId="0" fontId="34" fillId="0" borderId="32" xfId="47" applyFont="1" applyFill="1" applyBorder="1" applyAlignment="1" applyProtection="1">
      <alignment horizontal="center" vertical="center"/>
    </xf>
    <xf numFmtId="0" fontId="47" fillId="0" borderId="0" xfId="47" applyFont="1" applyFill="1" applyAlignment="1" applyProtection="1">
      <alignment horizontal="center"/>
      <protection locked="0"/>
    </xf>
    <xf numFmtId="0" fontId="35" fillId="0" borderId="35" xfId="47" applyFont="1" applyFill="1" applyBorder="1" applyAlignment="1" applyProtection="1">
      <alignment horizontal="center" vertical="top"/>
    </xf>
    <xf numFmtId="0" fontId="35" fillId="0" borderId="34" xfId="47" applyFont="1" applyFill="1" applyBorder="1" applyAlignment="1" applyProtection="1">
      <alignment horizontal="center" vertical="top"/>
    </xf>
    <xf numFmtId="0" fontId="35" fillId="0" borderId="65" xfId="47" applyFont="1" applyFill="1" applyBorder="1" applyAlignment="1" applyProtection="1">
      <alignment horizontal="center" vertical="top"/>
    </xf>
    <xf numFmtId="43" fontId="35" fillId="0" borderId="33" xfId="47" applyNumberFormat="1" applyFont="1" applyFill="1" applyBorder="1" applyAlignment="1" applyProtection="1">
      <alignment horizontal="left"/>
    </xf>
    <xf numFmtId="0" fontId="0" fillId="0" borderId="33" xfId="0" applyFill="1" applyBorder="1" applyAlignment="1" applyProtection="1">
      <alignment horizontal="left"/>
    </xf>
    <xf numFmtId="0" fontId="0" fillId="0" borderId="36" xfId="0" applyFill="1" applyBorder="1" applyAlignment="1" applyProtection="1">
      <alignment horizontal="left"/>
    </xf>
    <xf numFmtId="43" fontId="35" fillId="0" borderId="0" xfId="47" applyNumberFormat="1" applyFont="1" applyFill="1" applyBorder="1" applyAlignment="1" applyProtection="1">
      <alignment horizontal="center"/>
    </xf>
    <xf numFmtId="0" fontId="35" fillId="0" borderId="0" xfId="47" applyFont="1" applyFill="1" applyBorder="1" applyAlignment="1" applyProtection="1">
      <alignment horizontal="center"/>
    </xf>
    <xf numFmtId="0" fontId="35" fillId="0" borderId="30" xfId="47" applyFont="1" applyFill="1" applyBorder="1" applyAlignment="1" applyProtection="1">
      <alignment horizontal="center"/>
    </xf>
    <xf numFmtId="165" fontId="35" fillId="0" borderId="0" xfId="47" applyNumberFormat="1" applyFont="1" applyFill="1" applyBorder="1" applyAlignment="1" applyProtection="1">
      <alignment horizontal="center"/>
    </xf>
    <xf numFmtId="165" fontId="35" fillId="0" borderId="30" xfId="47" applyNumberFormat="1" applyFont="1" applyFill="1" applyBorder="1" applyAlignment="1" applyProtection="1">
      <alignment horizontal="center"/>
    </xf>
    <xf numFmtId="165" fontId="35" fillId="0" borderId="29" xfId="47" applyNumberFormat="1" applyFont="1" applyFill="1" applyBorder="1" applyAlignment="1" applyProtection="1">
      <alignment horizontal="center"/>
    </xf>
    <xf numFmtId="165" fontId="35" fillId="0" borderId="32" xfId="47" applyNumberFormat="1" applyFont="1" applyFill="1" applyBorder="1" applyAlignment="1" applyProtection="1">
      <alignment horizontal="center"/>
    </xf>
    <xf numFmtId="0" fontId="35" fillId="0" borderId="35" xfId="47" applyFont="1" applyFill="1" applyBorder="1" applyAlignment="1" applyProtection="1">
      <alignment horizontal="center" vertical="center"/>
    </xf>
    <xf numFmtId="0" fontId="35" fillId="0" borderId="33" xfId="47" applyFont="1" applyFill="1" applyBorder="1" applyAlignment="1" applyProtection="1">
      <alignment horizontal="center" vertical="center"/>
    </xf>
    <xf numFmtId="0" fontId="35" fillId="0" borderId="34" xfId="47" applyFont="1" applyFill="1" applyBorder="1" applyAlignment="1" applyProtection="1">
      <alignment horizontal="center" vertical="center"/>
    </xf>
    <xf numFmtId="0" fontId="35" fillId="0" borderId="0" xfId="47" applyFont="1" applyFill="1" applyBorder="1" applyAlignment="1" applyProtection="1">
      <alignment horizontal="center" vertical="center"/>
    </xf>
    <xf numFmtId="0" fontId="35" fillId="0" borderId="65" xfId="47" applyFont="1" applyFill="1" applyBorder="1" applyAlignment="1" applyProtection="1">
      <alignment horizontal="center" vertical="center"/>
    </xf>
    <xf numFmtId="0" fontId="35" fillId="0" borderId="29" xfId="47" applyFont="1" applyFill="1" applyBorder="1" applyAlignment="1" applyProtection="1">
      <alignment horizontal="center" vertical="center"/>
    </xf>
    <xf numFmtId="0" fontId="40" fillId="0" borderId="33" xfId="47" applyFont="1" applyFill="1" applyBorder="1" applyAlignment="1" applyProtection="1">
      <alignment horizontal="center" vertical="center"/>
    </xf>
    <xf numFmtId="0" fontId="41" fillId="0" borderId="0" xfId="47" applyFont="1" applyFill="1" applyBorder="1" applyAlignment="1" applyProtection="1">
      <alignment horizontal="center" vertical="center"/>
    </xf>
    <xf numFmtId="0" fontId="41" fillId="0" borderId="29" xfId="47" applyFont="1" applyFill="1" applyBorder="1" applyAlignment="1" applyProtection="1">
      <alignment horizontal="center" vertical="center"/>
    </xf>
    <xf numFmtId="0" fontId="39" fillId="0" borderId="33" xfId="47" applyFont="1" applyFill="1" applyBorder="1" applyAlignment="1" applyProtection="1">
      <alignment horizontal="center" vertical="center"/>
    </xf>
    <xf numFmtId="0" fontId="35" fillId="0" borderId="36" xfId="47" applyFont="1" applyFill="1" applyBorder="1" applyAlignment="1" applyProtection="1">
      <alignment horizontal="center"/>
    </xf>
    <xf numFmtId="0" fontId="35" fillId="0" borderId="32" xfId="47" applyFont="1" applyFill="1" applyBorder="1" applyAlignment="1" applyProtection="1">
      <alignment horizontal="center"/>
    </xf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 2" xfId="28"/>
    <cellStyle name="Comma 3" xfId="50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Hyperlink 2" xfId="35"/>
    <cellStyle name="Input" xfId="36"/>
    <cellStyle name="Linked Cell" xfId="37"/>
    <cellStyle name="Neutral" xfId="38"/>
    <cellStyle name="Normal 2" xfId="39"/>
    <cellStyle name="Note" xfId="40"/>
    <cellStyle name="Output" xfId="41"/>
    <cellStyle name="Percent 2" xfId="42"/>
    <cellStyle name="Title" xfId="43"/>
    <cellStyle name="Total" xfId="44"/>
    <cellStyle name="Warning Text" xfId="45"/>
    <cellStyle name="เครื่องหมายจุลภาค" xfId="46" builtinId="3"/>
    <cellStyle name="ปกติ" xfId="0" builtinId="0"/>
    <cellStyle name="ปกติ 2" xfId="49"/>
    <cellStyle name="ปกติ_ตัวอย่างการคำนวณ FACTOR F" xfId="47"/>
    <cellStyle name="ปกติ_ปร.4" xfId="48"/>
  </cellStyles>
  <dxfs count="0"/>
  <tableStyles count="0" defaultTableStyle="TableStyleMedium2" defaultPivotStyle="PivotStyleLight16"/>
  <colors>
    <mruColors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22</xdr:row>
      <xdr:rowOff>9525</xdr:rowOff>
    </xdr:from>
    <xdr:to>
      <xdr:col>2</xdr:col>
      <xdr:colOff>0</xdr:colOff>
      <xdr:row>24</xdr:row>
      <xdr:rowOff>38100</xdr:rowOff>
    </xdr:to>
    <xdr:sp macro="" textlink="">
      <xdr:nvSpPr>
        <xdr:cNvPr id="2" name="วงเล็บปีกกาซ้าย 1"/>
        <xdr:cNvSpPr/>
      </xdr:nvSpPr>
      <xdr:spPr>
        <a:xfrm>
          <a:off x="752475" y="5972175"/>
          <a:ext cx="133350" cy="5619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9</xdr:col>
      <xdr:colOff>57150</xdr:colOff>
      <xdr:row>22</xdr:row>
      <xdr:rowOff>28575</xdr:rowOff>
    </xdr:from>
    <xdr:to>
      <xdr:col>9</xdr:col>
      <xdr:colOff>142875</xdr:colOff>
      <xdr:row>24</xdr:row>
      <xdr:rowOff>28575</xdr:rowOff>
    </xdr:to>
    <xdr:sp macro="" textlink="">
      <xdr:nvSpPr>
        <xdr:cNvPr id="3" name="วงเล็บปีกกาขวา 2"/>
        <xdr:cNvSpPr/>
      </xdr:nvSpPr>
      <xdr:spPr>
        <a:xfrm>
          <a:off x="4991100" y="5991225"/>
          <a:ext cx="85725" cy="533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34;&#3609;&#3652;&#3585;&#3656;%20&#3611;&#3637;&#3591;&#3610;2568/&#3592;&#3633;&#3604;&#3605;&#3633;&#3657;&#3591;&#3591;&#3610;%2069/&#3611;&#3619;&#3632;&#3617;&#3634;&#3603;&#3619;&#3634;&#3588;&#3634;%20&#3629;&#3634;&#3588;&#3634;&#3619;/ST67048%20&#3649;&#3610;&#3610;&#3629;&#3634;&#3588;&#3634;&#3619;&#3648;&#3619;&#3637;&#3618;&#3609;%20105%20&#3621;_58%20(&#3586;)%20&#3605;&#3657;&#3634;&#3609;&#3649;&#3612;&#3656;&#3609;&#3604;&#3636;&#3609;&#3652;&#3627;&#3623;%20%204%20&#3627;&#3657;&#3629;&#3591;&#3648;&#3619;&#3637;&#3618;&#36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.4(ก)"/>
      <sheetName val="ปร.4(ข)"/>
      <sheetName val="ปร.4(พ)"/>
      <sheetName val="ปร.5"/>
      <sheetName val="ปร.6"/>
      <sheetName val="(Factor F)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H6">
            <v>1.3090999999999999</v>
          </cell>
        </row>
        <row r="7">
          <cell r="H7">
            <v>1.3067</v>
          </cell>
        </row>
        <row r="8">
          <cell r="H8">
            <v>1.3050999999999999</v>
          </cell>
        </row>
        <row r="9">
          <cell r="H9">
            <v>1.302</v>
          </cell>
        </row>
        <row r="10">
          <cell r="H10">
            <v>1.296</v>
          </cell>
        </row>
        <row r="11">
          <cell r="H11">
            <v>1.2611000000000001</v>
          </cell>
        </row>
        <row r="12">
          <cell r="H12">
            <v>1.2535000000000001</v>
          </cell>
        </row>
        <row r="13">
          <cell r="H13">
            <v>1.2264999999999999</v>
          </cell>
        </row>
        <row r="14">
          <cell r="H14">
            <v>1.2181</v>
          </cell>
        </row>
        <row r="15">
          <cell r="H15">
            <v>1.2177</v>
          </cell>
        </row>
        <row r="16">
          <cell r="H16">
            <v>1.2176</v>
          </cell>
        </row>
        <row r="17">
          <cell r="H17">
            <v>1.2078</v>
          </cell>
        </row>
        <row r="18">
          <cell r="H18">
            <v>1.2067000000000001</v>
          </cell>
        </row>
        <row r="19">
          <cell r="H19">
            <v>1.2067000000000001</v>
          </cell>
        </row>
        <row r="20">
          <cell r="H20">
            <v>1.2065999999999999</v>
          </cell>
        </row>
        <row r="21">
          <cell r="H21">
            <v>1.2065999999999999</v>
          </cell>
        </row>
        <row r="22">
          <cell r="H22">
            <v>1.2039</v>
          </cell>
        </row>
        <row r="23">
          <cell r="H23">
            <v>1.2039</v>
          </cell>
        </row>
        <row r="24">
          <cell r="H24">
            <v>1.2031000000000001</v>
          </cell>
        </row>
        <row r="25">
          <cell r="H25">
            <v>1.1969000000000001</v>
          </cell>
        </row>
        <row r="26">
          <cell r="H26">
            <v>1.1883999999999999</v>
          </cell>
        </row>
        <row r="27">
          <cell r="H27">
            <v>1.1877</v>
          </cell>
        </row>
        <row r="28">
          <cell r="H28">
            <v>1.1871</v>
          </cell>
        </row>
        <row r="29">
          <cell r="H29">
            <v>1.1805000000000001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U42"/>
  <sheetViews>
    <sheetView topLeftCell="A25" workbookViewId="0">
      <selection activeCell="H8" sqref="H8"/>
    </sheetView>
  </sheetViews>
  <sheetFormatPr defaultRowHeight="21" x14ac:dyDescent="0.35"/>
  <cols>
    <col min="1" max="2" width="9.140625" style="97"/>
    <col min="3" max="3" width="2" style="97" bestFit="1" customWidth="1"/>
    <col min="4" max="4" width="3.5703125" style="97" bestFit="1" customWidth="1"/>
    <col min="5" max="5" width="12" style="97" bestFit="1" customWidth="1"/>
    <col min="6" max="6" width="9.140625" style="97"/>
    <col min="7" max="7" width="13.28515625" style="97" customWidth="1"/>
    <col min="8" max="8" width="9.28515625" style="97" bestFit="1" customWidth="1"/>
    <col min="9" max="9" width="10.5703125" style="97" customWidth="1"/>
    <col min="10" max="10" width="9.28515625" style="97" bestFit="1" customWidth="1"/>
    <col min="11" max="11" width="16" style="97" customWidth="1"/>
    <col min="12" max="12" width="11" style="97" customWidth="1"/>
    <col min="13" max="13" width="9.28515625" style="97" bestFit="1" customWidth="1"/>
    <col min="14" max="258" width="9.140625" style="97"/>
    <col min="259" max="259" width="1.7109375" style="97" bestFit="1" customWidth="1"/>
    <col min="260" max="260" width="3.42578125" style="97" bestFit="1" customWidth="1"/>
    <col min="261" max="514" width="9.140625" style="97"/>
    <col min="515" max="515" width="1.7109375" style="97" bestFit="1" customWidth="1"/>
    <col min="516" max="516" width="3.42578125" style="97" bestFit="1" customWidth="1"/>
    <col min="517" max="770" width="9.140625" style="97"/>
    <col min="771" max="771" width="1.7109375" style="97" bestFit="1" customWidth="1"/>
    <col min="772" max="772" width="3.42578125" style="97" bestFit="1" customWidth="1"/>
    <col min="773" max="1026" width="9.140625" style="97"/>
    <col min="1027" max="1027" width="1.7109375" style="97" bestFit="1" customWidth="1"/>
    <col min="1028" max="1028" width="3.42578125" style="97" bestFit="1" customWidth="1"/>
    <col min="1029" max="1282" width="9.140625" style="97"/>
    <col min="1283" max="1283" width="1.7109375" style="97" bestFit="1" customWidth="1"/>
    <col min="1284" max="1284" width="3.42578125" style="97" bestFit="1" customWidth="1"/>
    <col min="1285" max="1538" width="9.140625" style="97"/>
    <col min="1539" max="1539" width="1.7109375" style="97" bestFit="1" customWidth="1"/>
    <col min="1540" max="1540" width="3.42578125" style="97" bestFit="1" customWidth="1"/>
    <col min="1541" max="1794" width="9.140625" style="97"/>
    <col min="1795" max="1795" width="1.7109375" style="97" bestFit="1" customWidth="1"/>
    <col min="1796" max="1796" width="3.42578125" style="97" bestFit="1" customWidth="1"/>
    <col min="1797" max="2050" width="9.140625" style="97"/>
    <col min="2051" max="2051" width="1.7109375" style="97" bestFit="1" customWidth="1"/>
    <col min="2052" max="2052" width="3.42578125" style="97" bestFit="1" customWidth="1"/>
    <col min="2053" max="2306" width="9.140625" style="97"/>
    <col min="2307" max="2307" width="1.7109375" style="97" bestFit="1" customWidth="1"/>
    <col min="2308" max="2308" width="3.42578125" style="97" bestFit="1" customWidth="1"/>
    <col min="2309" max="2562" width="9.140625" style="97"/>
    <col min="2563" max="2563" width="1.7109375" style="97" bestFit="1" customWidth="1"/>
    <col min="2564" max="2564" width="3.42578125" style="97" bestFit="1" customWidth="1"/>
    <col min="2565" max="2818" width="9.140625" style="97"/>
    <col min="2819" max="2819" width="1.7109375" style="97" bestFit="1" customWidth="1"/>
    <col min="2820" max="2820" width="3.42578125" style="97" bestFit="1" customWidth="1"/>
    <col min="2821" max="3074" width="9.140625" style="97"/>
    <col min="3075" max="3075" width="1.7109375" style="97" bestFit="1" customWidth="1"/>
    <col min="3076" max="3076" width="3.42578125" style="97" bestFit="1" customWidth="1"/>
    <col min="3077" max="3330" width="9.140625" style="97"/>
    <col min="3331" max="3331" width="1.7109375" style="97" bestFit="1" customWidth="1"/>
    <col min="3332" max="3332" width="3.42578125" style="97" bestFit="1" customWidth="1"/>
    <col min="3333" max="3586" width="9.140625" style="97"/>
    <col min="3587" max="3587" width="1.7109375" style="97" bestFit="1" customWidth="1"/>
    <col min="3588" max="3588" width="3.42578125" style="97" bestFit="1" customWidth="1"/>
    <col min="3589" max="3842" width="9.140625" style="97"/>
    <col min="3843" max="3843" width="1.7109375" style="97" bestFit="1" customWidth="1"/>
    <col min="3844" max="3844" width="3.42578125" style="97" bestFit="1" customWidth="1"/>
    <col min="3845" max="4098" width="9.140625" style="97"/>
    <col min="4099" max="4099" width="1.7109375" style="97" bestFit="1" customWidth="1"/>
    <col min="4100" max="4100" width="3.42578125" style="97" bestFit="1" customWidth="1"/>
    <col min="4101" max="4354" width="9.140625" style="97"/>
    <col min="4355" max="4355" width="1.7109375" style="97" bestFit="1" customWidth="1"/>
    <col min="4356" max="4356" width="3.42578125" style="97" bestFit="1" customWidth="1"/>
    <col min="4357" max="4610" width="9.140625" style="97"/>
    <col min="4611" max="4611" width="1.7109375" style="97" bestFit="1" customWidth="1"/>
    <col min="4612" max="4612" width="3.42578125" style="97" bestFit="1" customWidth="1"/>
    <col min="4613" max="4866" width="9.140625" style="97"/>
    <col min="4867" max="4867" width="1.7109375" style="97" bestFit="1" customWidth="1"/>
    <col min="4868" max="4868" width="3.42578125" style="97" bestFit="1" customWidth="1"/>
    <col min="4869" max="5122" width="9.140625" style="97"/>
    <col min="5123" max="5123" width="1.7109375" style="97" bestFit="1" customWidth="1"/>
    <col min="5124" max="5124" width="3.42578125" style="97" bestFit="1" customWidth="1"/>
    <col min="5125" max="5378" width="9.140625" style="97"/>
    <col min="5379" max="5379" width="1.7109375" style="97" bestFit="1" customWidth="1"/>
    <col min="5380" max="5380" width="3.42578125" style="97" bestFit="1" customWidth="1"/>
    <col min="5381" max="5634" width="9.140625" style="97"/>
    <col min="5635" max="5635" width="1.7109375" style="97" bestFit="1" customWidth="1"/>
    <col min="5636" max="5636" width="3.42578125" style="97" bestFit="1" customWidth="1"/>
    <col min="5637" max="5890" width="9.140625" style="97"/>
    <col min="5891" max="5891" width="1.7109375" style="97" bestFit="1" customWidth="1"/>
    <col min="5892" max="5892" width="3.42578125" style="97" bestFit="1" customWidth="1"/>
    <col min="5893" max="6146" width="9.140625" style="97"/>
    <col min="6147" max="6147" width="1.7109375" style="97" bestFit="1" customWidth="1"/>
    <col min="6148" max="6148" width="3.42578125" style="97" bestFit="1" customWidth="1"/>
    <col min="6149" max="6402" width="9.140625" style="97"/>
    <col min="6403" max="6403" width="1.7109375" style="97" bestFit="1" customWidth="1"/>
    <col min="6404" max="6404" width="3.42578125" style="97" bestFit="1" customWidth="1"/>
    <col min="6405" max="6658" width="9.140625" style="97"/>
    <col min="6659" max="6659" width="1.7109375" style="97" bestFit="1" customWidth="1"/>
    <col min="6660" max="6660" width="3.42578125" style="97" bestFit="1" customWidth="1"/>
    <col min="6661" max="6914" width="9.140625" style="97"/>
    <col min="6915" max="6915" width="1.7109375" style="97" bestFit="1" customWidth="1"/>
    <col min="6916" max="6916" width="3.42578125" style="97" bestFit="1" customWidth="1"/>
    <col min="6917" max="7170" width="9.140625" style="97"/>
    <col min="7171" max="7171" width="1.7109375" style="97" bestFit="1" customWidth="1"/>
    <col min="7172" max="7172" width="3.42578125" style="97" bestFit="1" customWidth="1"/>
    <col min="7173" max="7426" width="9.140625" style="97"/>
    <col min="7427" max="7427" width="1.7109375" style="97" bestFit="1" customWidth="1"/>
    <col min="7428" max="7428" width="3.42578125" style="97" bestFit="1" customWidth="1"/>
    <col min="7429" max="7682" width="9.140625" style="97"/>
    <col min="7683" max="7683" width="1.7109375" style="97" bestFit="1" customWidth="1"/>
    <col min="7684" max="7684" width="3.42578125" style="97" bestFit="1" customWidth="1"/>
    <col min="7685" max="7938" width="9.140625" style="97"/>
    <col min="7939" max="7939" width="1.7109375" style="97" bestFit="1" customWidth="1"/>
    <col min="7940" max="7940" width="3.42578125" style="97" bestFit="1" customWidth="1"/>
    <col min="7941" max="8194" width="9.140625" style="97"/>
    <col min="8195" max="8195" width="1.7109375" style="97" bestFit="1" customWidth="1"/>
    <col min="8196" max="8196" width="3.42578125" style="97" bestFit="1" customWidth="1"/>
    <col min="8197" max="8450" width="9.140625" style="97"/>
    <col min="8451" max="8451" width="1.7109375" style="97" bestFit="1" customWidth="1"/>
    <col min="8452" max="8452" width="3.42578125" style="97" bestFit="1" customWidth="1"/>
    <col min="8453" max="8706" width="9.140625" style="97"/>
    <col min="8707" max="8707" width="1.7109375" style="97" bestFit="1" customWidth="1"/>
    <col min="8708" max="8708" width="3.42578125" style="97" bestFit="1" customWidth="1"/>
    <col min="8709" max="8962" width="9.140625" style="97"/>
    <col min="8963" max="8963" width="1.7109375" style="97" bestFit="1" customWidth="1"/>
    <col min="8964" max="8964" width="3.42578125" style="97" bestFit="1" customWidth="1"/>
    <col min="8965" max="9218" width="9.140625" style="97"/>
    <col min="9219" max="9219" width="1.7109375" style="97" bestFit="1" customWidth="1"/>
    <col min="9220" max="9220" width="3.42578125" style="97" bestFit="1" customWidth="1"/>
    <col min="9221" max="9474" width="9.140625" style="97"/>
    <col min="9475" max="9475" width="1.7109375" style="97" bestFit="1" customWidth="1"/>
    <col min="9476" max="9476" width="3.42578125" style="97" bestFit="1" customWidth="1"/>
    <col min="9477" max="9730" width="9.140625" style="97"/>
    <col min="9731" max="9731" width="1.7109375" style="97" bestFit="1" customWidth="1"/>
    <col min="9732" max="9732" width="3.42578125" style="97" bestFit="1" customWidth="1"/>
    <col min="9733" max="9986" width="9.140625" style="97"/>
    <col min="9987" max="9987" width="1.7109375" style="97" bestFit="1" customWidth="1"/>
    <col min="9988" max="9988" width="3.42578125" style="97" bestFit="1" customWidth="1"/>
    <col min="9989" max="10242" width="9.140625" style="97"/>
    <col min="10243" max="10243" width="1.7109375" style="97" bestFit="1" customWidth="1"/>
    <col min="10244" max="10244" width="3.42578125" style="97" bestFit="1" customWidth="1"/>
    <col min="10245" max="10498" width="9.140625" style="97"/>
    <col min="10499" max="10499" width="1.7109375" style="97" bestFit="1" customWidth="1"/>
    <col min="10500" max="10500" width="3.42578125" style="97" bestFit="1" customWidth="1"/>
    <col min="10501" max="10754" width="9.140625" style="97"/>
    <col min="10755" max="10755" width="1.7109375" style="97" bestFit="1" customWidth="1"/>
    <col min="10756" max="10756" width="3.42578125" style="97" bestFit="1" customWidth="1"/>
    <col min="10757" max="11010" width="9.140625" style="97"/>
    <col min="11011" max="11011" width="1.7109375" style="97" bestFit="1" customWidth="1"/>
    <col min="11012" max="11012" width="3.42578125" style="97" bestFit="1" customWidth="1"/>
    <col min="11013" max="11266" width="9.140625" style="97"/>
    <col min="11267" max="11267" width="1.7109375" style="97" bestFit="1" customWidth="1"/>
    <col min="11268" max="11268" width="3.42578125" style="97" bestFit="1" customWidth="1"/>
    <col min="11269" max="11522" width="9.140625" style="97"/>
    <col min="11523" max="11523" width="1.7109375" style="97" bestFit="1" customWidth="1"/>
    <col min="11524" max="11524" width="3.42578125" style="97" bestFit="1" customWidth="1"/>
    <col min="11525" max="11778" width="9.140625" style="97"/>
    <col min="11779" max="11779" width="1.7109375" style="97" bestFit="1" customWidth="1"/>
    <col min="11780" max="11780" width="3.42578125" style="97" bestFit="1" customWidth="1"/>
    <col min="11781" max="12034" width="9.140625" style="97"/>
    <col min="12035" max="12035" width="1.7109375" style="97" bestFit="1" customWidth="1"/>
    <col min="12036" max="12036" width="3.42578125" style="97" bestFit="1" customWidth="1"/>
    <col min="12037" max="12290" width="9.140625" style="97"/>
    <col min="12291" max="12291" width="1.7109375" style="97" bestFit="1" customWidth="1"/>
    <col min="12292" max="12292" width="3.42578125" style="97" bestFit="1" customWidth="1"/>
    <col min="12293" max="12546" width="9.140625" style="97"/>
    <col min="12547" max="12547" width="1.7109375" style="97" bestFit="1" customWidth="1"/>
    <col min="12548" max="12548" width="3.42578125" style="97" bestFit="1" customWidth="1"/>
    <col min="12549" max="12802" width="9.140625" style="97"/>
    <col min="12803" max="12803" width="1.7109375" style="97" bestFit="1" customWidth="1"/>
    <col min="12804" max="12804" width="3.42578125" style="97" bestFit="1" customWidth="1"/>
    <col min="12805" max="13058" width="9.140625" style="97"/>
    <col min="13059" max="13059" width="1.7109375" style="97" bestFit="1" customWidth="1"/>
    <col min="13060" max="13060" width="3.42578125" style="97" bestFit="1" customWidth="1"/>
    <col min="13061" max="13314" width="9.140625" style="97"/>
    <col min="13315" max="13315" width="1.7109375" style="97" bestFit="1" customWidth="1"/>
    <col min="13316" max="13316" width="3.42578125" style="97" bestFit="1" customWidth="1"/>
    <col min="13317" max="13570" width="9.140625" style="97"/>
    <col min="13571" max="13571" width="1.7109375" style="97" bestFit="1" customWidth="1"/>
    <col min="13572" max="13572" width="3.42578125" style="97" bestFit="1" customWidth="1"/>
    <col min="13573" max="13826" width="9.140625" style="97"/>
    <col min="13827" max="13827" width="1.7109375" style="97" bestFit="1" customWidth="1"/>
    <col min="13828" max="13828" width="3.42578125" style="97" bestFit="1" customWidth="1"/>
    <col min="13829" max="14082" width="9.140625" style="97"/>
    <col min="14083" max="14083" width="1.7109375" style="97" bestFit="1" customWidth="1"/>
    <col min="14084" max="14084" width="3.42578125" style="97" bestFit="1" customWidth="1"/>
    <col min="14085" max="14338" width="9.140625" style="97"/>
    <col min="14339" max="14339" width="1.7109375" style="97" bestFit="1" customWidth="1"/>
    <col min="14340" max="14340" width="3.42578125" style="97" bestFit="1" customWidth="1"/>
    <col min="14341" max="14594" width="9.140625" style="97"/>
    <col min="14595" max="14595" width="1.7109375" style="97" bestFit="1" customWidth="1"/>
    <col min="14596" max="14596" width="3.42578125" style="97" bestFit="1" customWidth="1"/>
    <col min="14597" max="14850" width="9.140625" style="97"/>
    <col min="14851" max="14851" width="1.7109375" style="97" bestFit="1" customWidth="1"/>
    <col min="14852" max="14852" width="3.42578125" style="97" bestFit="1" customWidth="1"/>
    <col min="14853" max="15106" width="9.140625" style="97"/>
    <col min="15107" max="15107" width="1.7109375" style="97" bestFit="1" customWidth="1"/>
    <col min="15108" max="15108" width="3.42578125" style="97" bestFit="1" customWidth="1"/>
    <col min="15109" max="15362" width="9.140625" style="97"/>
    <col min="15363" max="15363" width="1.7109375" style="97" bestFit="1" customWidth="1"/>
    <col min="15364" max="15364" width="3.42578125" style="97" bestFit="1" customWidth="1"/>
    <col min="15365" max="15618" width="9.140625" style="97"/>
    <col min="15619" max="15619" width="1.7109375" style="97" bestFit="1" customWidth="1"/>
    <col min="15620" max="15620" width="3.42578125" style="97" bestFit="1" customWidth="1"/>
    <col min="15621" max="15874" width="9.140625" style="97"/>
    <col min="15875" max="15875" width="1.7109375" style="97" bestFit="1" customWidth="1"/>
    <col min="15876" max="15876" width="3.42578125" style="97" bestFit="1" customWidth="1"/>
    <col min="15877" max="16130" width="9.140625" style="97"/>
    <col min="16131" max="16131" width="1.7109375" style="97" bestFit="1" customWidth="1"/>
    <col min="16132" max="16132" width="3.42578125" style="97" bestFit="1" customWidth="1"/>
    <col min="16133" max="16384" width="9.140625" style="97"/>
  </cols>
  <sheetData>
    <row r="2" spans="2:21" ht="23.25" x14ac:dyDescent="0.35">
      <c r="B2" s="284" t="s">
        <v>128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6"/>
      <c r="P2" s="287" t="s">
        <v>136</v>
      </c>
      <c r="Q2" s="287"/>
      <c r="R2" s="287"/>
      <c r="S2" s="287"/>
      <c r="T2" s="287"/>
      <c r="U2" s="287"/>
    </row>
    <row r="3" spans="2:21" x14ac:dyDescent="0.35">
      <c r="B3" s="103"/>
      <c r="C3" s="121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22"/>
    </row>
    <row r="4" spans="2:21" x14ac:dyDescent="0.35">
      <c r="B4" s="123" t="s">
        <v>127</v>
      </c>
      <c r="C4" s="121"/>
      <c r="D4" s="117"/>
      <c r="E4" s="278" t="s">
        <v>131</v>
      </c>
      <c r="F4" s="279"/>
      <c r="G4" s="280"/>
      <c r="H4" s="119"/>
      <c r="I4" s="278" t="s">
        <v>132</v>
      </c>
      <c r="J4" s="279"/>
      <c r="K4" s="280"/>
      <c r="L4" s="117"/>
      <c r="M4" s="117"/>
      <c r="N4" s="122"/>
    </row>
    <row r="5" spans="2:21" x14ac:dyDescent="0.35">
      <c r="B5" s="123"/>
      <c r="C5" s="121"/>
      <c r="D5" s="117"/>
      <c r="E5" s="117" t="s">
        <v>181</v>
      </c>
      <c r="F5" s="124" t="s">
        <v>100</v>
      </c>
      <c r="G5" s="149">
        <f>F6*F7</f>
        <v>0</v>
      </c>
      <c r="H5" s="140" t="s">
        <v>141</v>
      </c>
      <c r="I5" s="117" t="s">
        <v>133</v>
      </c>
      <c r="J5" s="124" t="s">
        <v>100</v>
      </c>
      <c r="K5" s="149">
        <f>J6*J7</f>
        <v>0</v>
      </c>
      <c r="L5" s="140" t="s">
        <v>141</v>
      </c>
      <c r="M5" s="273"/>
      <c r="N5" s="281"/>
      <c r="P5" s="273" t="s">
        <v>134</v>
      </c>
      <c r="Q5" s="273"/>
      <c r="S5" s="97" t="s">
        <v>100</v>
      </c>
      <c r="T5" s="113">
        <f>Q6*Q7</f>
        <v>0</v>
      </c>
      <c r="U5" s="98" t="s">
        <v>141</v>
      </c>
    </row>
    <row r="6" spans="2:21" x14ac:dyDescent="0.35">
      <c r="B6" s="123"/>
      <c r="C6" s="121"/>
      <c r="D6" s="117"/>
      <c r="E6" s="124" t="s">
        <v>129</v>
      </c>
      <c r="F6" s="145">
        <v>0</v>
      </c>
      <c r="G6" s="118" t="s">
        <v>110</v>
      </c>
      <c r="H6" s="124"/>
      <c r="I6" s="124" t="s">
        <v>129</v>
      </c>
      <c r="J6" s="113">
        <v>0</v>
      </c>
      <c r="K6" s="118" t="s">
        <v>110</v>
      </c>
      <c r="L6" s="115"/>
      <c r="M6" s="120"/>
      <c r="N6" s="125"/>
      <c r="O6" s="118"/>
      <c r="P6" s="120" t="s">
        <v>135</v>
      </c>
      <c r="Q6" s="113">
        <v>0</v>
      </c>
      <c r="R6" s="118" t="s">
        <v>110</v>
      </c>
    </row>
    <row r="7" spans="2:21" x14ac:dyDescent="0.35">
      <c r="B7" s="103"/>
      <c r="C7" s="121"/>
      <c r="D7" s="117"/>
      <c r="E7" s="124" t="s">
        <v>130</v>
      </c>
      <c r="F7" s="145">
        <v>0</v>
      </c>
      <c r="G7" s="118" t="s">
        <v>110</v>
      </c>
      <c r="H7" s="124"/>
      <c r="I7" s="124" t="s">
        <v>130</v>
      </c>
      <c r="J7" s="113">
        <v>0</v>
      </c>
      <c r="K7" s="118" t="s">
        <v>110</v>
      </c>
      <c r="L7" s="117"/>
      <c r="M7" s="124"/>
      <c r="N7" s="125"/>
      <c r="O7" s="114"/>
      <c r="P7" s="116" t="s">
        <v>130</v>
      </c>
      <c r="Q7" s="113">
        <v>0</v>
      </c>
      <c r="R7" s="114" t="s">
        <v>110</v>
      </c>
    </row>
    <row r="8" spans="2:21" x14ac:dyDescent="0.35">
      <c r="B8" s="103"/>
      <c r="C8" s="121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22"/>
    </row>
    <row r="9" spans="2:21" x14ac:dyDescent="0.35">
      <c r="B9" s="103"/>
      <c r="C9" s="121"/>
      <c r="D9" s="121"/>
      <c r="E9" s="121"/>
      <c r="F9" s="121"/>
      <c r="G9" s="121"/>
      <c r="H9" s="121"/>
      <c r="I9" s="121"/>
      <c r="J9" s="121"/>
      <c r="K9" s="121"/>
      <c r="L9" s="121" t="s">
        <v>182</v>
      </c>
      <c r="M9" s="121"/>
      <c r="N9" s="104"/>
      <c r="P9" s="273" t="s">
        <v>137</v>
      </c>
      <c r="Q9" s="273"/>
      <c r="S9" s="97" t="s">
        <v>100</v>
      </c>
      <c r="T9" s="113">
        <f>Q10*Q11*Q12</f>
        <v>0</v>
      </c>
      <c r="U9" s="98" t="s">
        <v>141</v>
      </c>
    </row>
    <row r="10" spans="2:21" x14ac:dyDescent="0.35">
      <c r="B10" s="103"/>
      <c r="C10" s="121">
        <v>1</v>
      </c>
      <c r="D10" s="288" t="s">
        <v>126</v>
      </c>
      <c r="E10" s="288"/>
      <c r="F10" s="288"/>
      <c r="G10" s="288"/>
      <c r="H10" s="288"/>
      <c r="I10" s="288"/>
      <c r="J10" s="288"/>
      <c r="K10" s="288"/>
      <c r="L10" s="121"/>
      <c r="M10" s="121"/>
      <c r="N10" s="104"/>
      <c r="P10" s="120" t="s">
        <v>129</v>
      </c>
      <c r="Q10" s="113">
        <v>0</v>
      </c>
      <c r="R10" s="118" t="s">
        <v>110</v>
      </c>
    </row>
    <row r="11" spans="2:21" x14ac:dyDescent="0.35">
      <c r="B11" s="103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04"/>
      <c r="P11" s="116" t="s">
        <v>130</v>
      </c>
      <c r="Q11" s="113">
        <v>0</v>
      </c>
      <c r="R11" s="114" t="s">
        <v>110</v>
      </c>
    </row>
    <row r="12" spans="2:21" x14ac:dyDescent="0.35">
      <c r="B12" s="103"/>
      <c r="C12" s="121"/>
      <c r="D12" s="121">
        <v>1.3</v>
      </c>
      <c r="E12" s="270" t="s">
        <v>96</v>
      </c>
      <c r="F12" s="270"/>
      <c r="G12" s="121" t="s">
        <v>97</v>
      </c>
      <c r="H12" s="121" t="s">
        <v>98</v>
      </c>
      <c r="I12" s="121" t="s">
        <v>99</v>
      </c>
      <c r="J12" s="121" t="s">
        <v>100</v>
      </c>
      <c r="K12" s="99">
        <v>2.23</v>
      </c>
      <c r="L12" s="271" t="s">
        <v>101</v>
      </c>
      <c r="M12" s="271"/>
      <c r="N12" s="272"/>
      <c r="P12" s="116" t="s">
        <v>10</v>
      </c>
      <c r="Q12" s="113">
        <v>0</v>
      </c>
      <c r="R12" s="114" t="s">
        <v>139</v>
      </c>
    </row>
    <row r="13" spans="2:21" x14ac:dyDescent="0.35">
      <c r="B13" s="103"/>
      <c r="C13" s="121"/>
      <c r="D13" s="121"/>
      <c r="E13" s="270" t="s">
        <v>52</v>
      </c>
      <c r="F13" s="270"/>
      <c r="G13" s="121" t="s">
        <v>52</v>
      </c>
      <c r="H13" s="121" t="s">
        <v>102</v>
      </c>
      <c r="I13" s="121" t="s">
        <v>99</v>
      </c>
      <c r="J13" s="121" t="s">
        <v>100</v>
      </c>
      <c r="K13" s="99">
        <v>1.73</v>
      </c>
      <c r="L13" s="271" t="s">
        <v>101</v>
      </c>
      <c r="M13" s="271"/>
      <c r="N13" s="272"/>
      <c r="P13" s="116"/>
      <c r="Q13" s="115"/>
      <c r="R13" s="114"/>
    </row>
    <row r="14" spans="2:21" x14ac:dyDescent="0.35">
      <c r="B14" s="103"/>
      <c r="C14" s="121"/>
      <c r="D14" s="121"/>
      <c r="E14" s="270"/>
      <c r="F14" s="270"/>
      <c r="G14" s="121" t="s">
        <v>52</v>
      </c>
      <c r="H14" s="121"/>
      <c r="I14" s="121"/>
      <c r="J14" s="121"/>
      <c r="K14" s="121"/>
      <c r="L14" s="271"/>
      <c r="M14" s="271"/>
      <c r="N14" s="272"/>
      <c r="P14" s="273" t="s">
        <v>138</v>
      </c>
      <c r="Q14" s="273"/>
      <c r="S14" s="97" t="s">
        <v>100</v>
      </c>
      <c r="T14" s="113">
        <f>Q15*Q16*Q17</f>
        <v>0</v>
      </c>
      <c r="U14" s="98" t="s">
        <v>141</v>
      </c>
    </row>
    <row r="15" spans="2:21" x14ac:dyDescent="0.35">
      <c r="B15" s="103"/>
      <c r="C15" s="121"/>
      <c r="D15" s="121">
        <v>1.4</v>
      </c>
      <c r="E15" s="273" t="s">
        <v>103</v>
      </c>
      <c r="F15" s="273"/>
      <c r="G15" s="273"/>
      <c r="H15" s="99">
        <v>2</v>
      </c>
      <c r="I15" s="121" t="s">
        <v>104</v>
      </c>
      <c r="J15" s="271" t="s">
        <v>105</v>
      </c>
      <c r="K15" s="271"/>
      <c r="L15" s="271"/>
      <c r="M15" s="271"/>
      <c r="N15" s="104"/>
      <c r="P15" s="120" t="s">
        <v>129</v>
      </c>
      <c r="Q15" s="113">
        <v>0</v>
      </c>
      <c r="R15" s="118" t="s">
        <v>110</v>
      </c>
    </row>
    <row r="16" spans="2:21" x14ac:dyDescent="0.35">
      <c r="B16" s="103"/>
      <c r="C16" s="121"/>
      <c r="D16" s="121"/>
      <c r="E16" s="270"/>
      <c r="F16" s="270"/>
      <c r="G16" s="121"/>
      <c r="H16" s="121"/>
      <c r="I16" s="121"/>
      <c r="J16" s="121"/>
      <c r="K16" s="121"/>
      <c r="L16" s="121"/>
      <c r="M16" s="121"/>
      <c r="N16" s="104"/>
      <c r="P16" s="116" t="s">
        <v>130</v>
      </c>
      <c r="Q16" s="113">
        <v>0</v>
      </c>
      <c r="R16" s="114" t="s">
        <v>110</v>
      </c>
    </row>
    <row r="17" spans="2:21" x14ac:dyDescent="0.35">
      <c r="B17" s="103"/>
      <c r="C17" s="121"/>
      <c r="D17" s="121">
        <v>1.5</v>
      </c>
      <c r="E17" s="273" t="s">
        <v>106</v>
      </c>
      <c r="F17" s="273"/>
      <c r="G17" s="121"/>
      <c r="H17" s="99">
        <v>1</v>
      </c>
      <c r="I17" s="121" t="s">
        <v>104</v>
      </c>
      <c r="J17" s="271" t="s">
        <v>107</v>
      </c>
      <c r="K17" s="271"/>
      <c r="L17" s="271"/>
      <c r="M17" s="121"/>
      <c r="N17" s="104"/>
      <c r="P17" s="116" t="s">
        <v>10</v>
      </c>
      <c r="Q17" s="113">
        <v>0</v>
      </c>
      <c r="R17" s="114" t="s">
        <v>139</v>
      </c>
    </row>
    <row r="18" spans="2:21" x14ac:dyDescent="0.35">
      <c r="B18" s="103"/>
      <c r="C18" s="121"/>
      <c r="D18" s="121"/>
      <c r="E18" s="270"/>
      <c r="F18" s="270"/>
      <c r="G18" s="121"/>
      <c r="H18" s="121"/>
      <c r="I18" s="121"/>
      <c r="J18" s="121"/>
      <c r="K18" s="121"/>
      <c r="L18" s="121"/>
      <c r="M18" s="121"/>
      <c r="N18" s="104"/>
    </row>
    <row r="19" spans="2:21" x14ac:dyDescent="0.35">
      <c r="B19" s="103"/>
      <c r="C19" s="121">
        <v>2</v>
      </c>
      <c r="D19" s="273" t="s">
        <v>108</v>
      </c>
      <c r="E19" s="273"/>
      <c r="F19" s="273"/>
      <c r="G19" s="273"/>
      <c r="H19" s="121"/>
      <c r="I19" s="121"/>
      <c r="J19" s="121"/>
      <c r="K19" s="121"/>
      <c r="L19" s="121"/>
      <c r="M19" s="121"/>
      <c r="N19" s="104"/>
      <c r="P19" s="274" t="s">
        <v>140</v>
      </c>
      <c r="Q19" s="274"/>
      <c r="R19" s="274"/>
      <c r="S19" s="97" t="s">
        <v>100</v>
      </c>
      <c r="T19" s="130">
        <f>T5-T9-T14</f>
        <v>0</v>
      </c>
      <c r="U19" s="98" t="s">
        <v>141</v>
      </c>
    </row>
    <row r="20" spans="2:21" x14ac:dyDescent="0.35">
      <c r="B20" s="103"/>
      <c r="C20" s="121"/>
      <c r="D20" s="126"/>
      <c r="E20" s="126"/>
      <c r="F20" s="126"/>
      <c r="G20" s="126"/>
      <c r="H20" s="121"/>
      <c r="I20" s="121"/>
      <c r="J20" s="121"/>
      <c r="K20" s="121"/>
      <c r="L20" s="121"/>
      <c r="M20" s="121"/>
      <c r="N20" s="104"/>
    </row>
    <row r="21" spans="2:21" x14ac:dyDescent="0.35">
      <c r="B21" s="123"/>
      <c r="C21" s="121"/>
      <c r="D21" s="121">
        <v>2.1</v>
      </c>
      <c r="E21" s="270" t="s">
        <v>109</v>
      </c>
      <c r="F21" s="270"/>
      <c r="G21" s="270"/>
      <c r="H21" s="146">
        <f>F7</f>
        <v>0</v>
      </c>
      <c r="I21" s="121" t="s">
        <v>110</v>
      </c>
      <c r="J21" s="121"/>
      <c r="K21" s="121"/>
      <c r="L21" s="121"/>
      <c r="M21" s="121"/>
      <c r="N21" s="104"/>
    </row>
    <row r="22" spans="2:21" x14ac:dyDescent="0.35">
      <c r="B22" s="103"/>
      <c r="C22" s="121"/>
      <c r="D22" s="121"/>
      <c r="E22" s="126"/>
      <c r="F22" s="126"/>
      <c r="G22" s="126"/>
      <c r="H22" s="147"/>
      <c r="I22" s="121"/>
      <c r="J22" s="121"/>
      <c r="K22" s="121"/>
      <c r="L22" s="121"/>
      <c r="M22" s="121"/>
      <c r="N22" s="104"/>
    </row>
    <row r="23" spans="2:21" x14ac:dyDescent="0.35">
      <c r="B23" s="123"/>
      <c r="C23" s="121"/>
      <c r="D23" s="121">
        <v>2.2000000000000002</v>
      </c>
      <c r="E23" s="270" t="s">
        <v>111</v>
      </c>
      <c r="F23" s="270"/>
      <c r="G23" s="270"/>
      <c r="H23" s="146">
        <f>(F6)</f>
        <v>0</v>
      </c>
      <c r="I23" s="121" t="s">
        <v>110</v>
      </c>
      <c r="J23" s="271" t="s">
        <v>112</v>
      </c>
      <c r="K23" s="271"/>
      <c r="L23" s="271"/>
      <c r="M23" s="121"/>
      <c r="N23" s="104"/>
    </row>
    <row r="24" spans="2:21" x14ac:dyDescent="0.35">
      <c r="B24" s="103"/>
      <c r="C24" s="121"/>
      <c r="D24" s="121"/>
      <c r="E24" s="126"/>
      <c r="F24" s="126"/>
      <c r="G24" s="126"/>
      <c r="H24" s="147"/>
      <c r="I24" s="121"/>
      <c r="J24" s="121"/>
      <c r="K24" s="121"/>
      <c r="L24" s="121"/>
      <c r="M24" s="121"/>
      <c r="N24" s="104"/>
    </row>
    <row r="25" spans="2:21" x14ac:dyDescent="0.35">
      <c r="B25" s="103"/>
      <c r="C25" s="121"/>
      <c r="D25" s="121">
        <v>2.2999999999999998</v>
      </c>
      <c r="E25" s="270" t="s">
        <v>113</v>
      </c>
      <c r="F25" s="270"/>
      <c r="G25" s="121" t="s">
        <v>100</v>
      </c>
      <c r="H25" s="148">
        <f>H21*H23</f>
        <v>0</v>
      </c>
      <c r="I25" s="121" t="s">
        <v>114</v>
      </c>
      <c r="J25" s="121"/>
      <c r="K25" s="121"/>
      <c r="L25" s="121"/>
      <c r="M25" s="121"/>
      <c r="N25" s="104"/>
    </row>
    <row r="26" spans="2:21" x14ac:dyDescent="0.35">
      <c r="B26" s="103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04"/>
    </row>
    <row r="27" spans="2:21" x14ac:dyDescent="0.35">
      <c r="B27" s="103"/>
      <c r="C27" s="121">
        <v>3</v>
      </c>
      <c r="D27" s="273" t="s">
        <v>115</v>
      </c>
      <c r="E27" s="273"/>
      <c r="F27" s="273"/>
      <c r="G27" s="273"/>
      <c r="H27" s="121"/>
      <c r="I27" s="121"/>
      <c r="J27" s="121"/>
      <c r="K27" s="121"/>
      <c r="L27" s="121"/>
      <c r="M27" s="121"/>
      <c r="N27" s="104"/>
    </row>
    <row r="28" spans="2:21" x14ac:dyDescent="0.35">
      <c r="B28" s="103"/>
      <c r="C28" s="121"/>
      <c r="D28" s="121">
        <v>3.1</v>
      </c>
      <c r="E28" s="270" t="s">
        <v>116</v>
      </c>
      <c r="F28" s="270"/>
      <c r="G28" s="282" t="s">
        <v>96</v>
      </c>
      <c r="H28" s="282"/>
      <c r="I28" s="121" t="s">
        <v>97</v>
      </c>
      <c r="J28" s="282" t="s">
        <v>98</v>
      </c>
      <c r="K28" s="282"/>
      <c r="L28" s="121"/>
      <c r="M28" s="121"/>
      <c r="N28" s="104"/>
    </row>
    <row r="29" spans="2:21" x14ac:dyDescent="0.35">
      <c r="B29" s="103"/>
      <c r="C29" s="121"/>
      <c r="D29" s="121"/>
      <c r="E29" s="126"/>
      <c r="F29" s="126"/>
      <c r="G29" s="121"/>
      <c r="H29" s="121"/>
      <c r="I29" s="121"/>
      <c r="J29" s="121"/>
      <c r="K29" s="121"/>
      <c r="L29" s="100"/>
      <c r="M29" s="101"/>
      <c r="N29" s="102"/>
    </row>
    <row r="30" spans="2:21" x14ac:dyDescent="0.35">
      <c r="B30" s="103"/>
      <c r="C30" s="121"/>
      <c r="D30" s="121"/>
      <c r="E30" s="270" t="s">
        <v>117</v>
      </c>
      <c r="F30" s="270"/>
      <c r="G30" s="121" t="s">
        <v>100</v>
      </c>
      <c r="H30" s="99">
        <v>2.23</v>
      </c>
      <c r="I30" s="283" t="s">
        <v>101</v>
      </c>
      <c r="J30" s="270"/>
      <c r="K30" s="270"/>
      <c r="L30" s="275" t="s">
        <v>118</v>
      </c>
      <c r="M30" s="276"/>
      <c r="N30" s="277"/>
    </row>
    <row r="31" spans="2:21" x14ac:dyDescent="0.35">
      <c r="B31" s="103"/>
      <c r="C31" s="121"/>
      <c r="D31" s="121"/>
      <c r="E31" s="126"/>
      <c r="F31" s="126"/>
      <c r="G31" s="121"/>
      <c r="H31" s="121"/>
      <c r="I31" s="121"/>
      <c r="J31" s="121"/>
      <c r="K31" s="121"/>
      <c r="L31" s="103"/>
      <c r="M31" s="121"/>
      <c r="N31" s="104"/>
    </row>
    <row r="32" spans="2:21" ht="23.25" x14ac:dyDescent="0.35">
      <c r="B32" s="103"/>
      <c r="C32" s="121"/>
      <c r="D32" s="121">
        <v>3.2</v>
      </c>
      <c r="E32" s="270" t="s">
        <v>119</v>
      </c>
      <c r="F32" s="270"/>
      <c r="G32" s="270"/>
      <c r="H32" s="105">
        <f>H25*H30</f>
        <v>0</v>
      </c>
      <c r="I32" s="121" t="s">
        <v>120</v>
      </c>
      <c r="J32" s="110">
        <f>H32*3%</f>
        <v>0</v>
      </c>
      <c r="K32" s="127">
        <v>0.03</v>
      </c>
      <c r="L32" s="103" t="s">
        <v>121</v>
      </c>
      <c r="M32" s="112">
        <f>H32+J32</f>
        <v>0</v>
      </c>
      <c r="N32" s="104" t="s">
        <v>11</v>
      </c>
    </row>
    <row r="33" spans="2:14" ht="23.25" x14ac:dyDescent="0.35">
      <c r="B33" s="103"/>
      <c r="C33" s="121"/>
      <c r="D33" s="121"/>
      <c r="E33" s="121"/>
      <c r="F33" s="121"/>
      <c r="G33" s="121"/>
      <c r="H33" s="121"/>
      <c r="I33" s="121"/>
      <c r="J33" s="128"/>
      <c r="K33" s="128"/>
      <c r="L33" s="103"/>
      <c r="M33" s="129"/>
      <c r="N33" s="104"/>
    </row>
    <row r="34" spans="2:14" ht="23.25" x14ac:dyDescent="0.35">
      <c r="B34" s="103"/>
      <c r="C34" s="121"/>
      <c r="D34" s="121">
        <v>3.3</v>
      </c>
      <c r="E34" s="126" t="s">
        <v>122</v>
      </c>
      <c r="F34" s="121"/>
      <c r="G34" s="121" t="s">
        <v>100</v>
      </c>
      <c r="H34" s="105">
        <f>H15*H32</f>
        <v>0</v>
      </c>
      <c r="I34" s="121" t="s">
        <v>104</v>
      </c>
      <c r="J34" s="110">
        <f>H34*3%</f>
        <v>0</v>
      </c>
      <c r="K34" s="127">
        <v>0.03</v>
      </c>
      <c r="L34" s="103" t="s">
        <v>121</v>
      </c>
      <c r="M34" s="112">
        <f>M32*2</f>
        <v>0</v>
      </c>
      <c r="N34" s="104" t="s">
        <v>104</v>
      </c>
    </row>
    <row r="35" spans="2:14" ht="23.25" x14ac:dyDescent="0.35">
      <c r="B35" s="103"/>
      <c r="C35" s="121"/>
      <c r="D35" s="121"/>
      <c r="E35" s="121"/>
      <c r="F35" s="121"/>
      <c r="G35" s="121" t="s">
        <v>52</v>
      </c>
      <c r="H35" s="121"/>
      <c r="I35" s="121"/>
      <c r="J35" s="111"/>
      <c r="K35" s="128"/>
      <c r="L35" s="103"/>
      <c r="M35" s="129"/>
      <c r="N35" s="104"/>
    </row>
    <row r="36" spans="2:14" ht="23.25" x14ac:dyDescent="0.35">
      <c r="B36" s="103"/>
      <c r="C36" s="121"/>
      <c r="D36" s="121">
        <v>3.4</v>
      </c>
      <c r="E36" s="126" t="s">
        <v>123</v>
      </c>
      <c r="F36" s="121"/>
      <c r="G36" s="121" t="s">
        <v>100</v>
      </c>
      <c r="H36" s="105">
        <f>H17*H32</f>
        <v>0</v>
      </c>
      <c r="I36" s="121" t="s">
        <v>104</v>
      </c>
      <c r="J36" s="110">
        <f>H36*3%</f>
        <v>0</v>
      </c>
      <c r="K36" s="127">
        <v>0.03</v>
      </c>
      <c r="L36" s="103" t="s">
        <v>121</v>
      </c>
      <c r="M36" s="112">
        <f>H36+J36</f>
        <v>0</v>
      </c>
      <c r="N36" s="104" t="s">
        <v>104</v>
      </c>
    </row>
    <row r="37" spans="2:14" ht="23.25" x14ac:dyDescent="0.35">
      <c r="B37" s="103"/>
      <c r="C37" s="121"/>
      <c r="D37" s="121"/>
      <c r="E37" s="126"/>
      <c r="F37" s="121"/>
      <c r="G37" s="121"/>
      <c r="H37" s="121"/>
      <c r="I37" s="121"/>
      <c r="J37" s="111"/>
      <c r="K37" s="128"/>
      <c r="L37" s="103"/>
      <c r="M37" s="129"/>
      <c r="N37" s="104"/>
    </row>
    <row r="38" spans="2:14" ht="23.25" x14ac:dyDescent="0.35">
      <c r="B38" s="103"/>
      <c r="C38" s="121"/>
      <c r="D38" s="121">
        <v>3</v>
      </c>
      <c r="E38" s="270" t="s">
        <v>124</v>
      </c>
      <c r="F38" s="270"/>
      <c r="G38" s="121" t="s">
        <v>100</v>
      </c>
      <c r="H38" s="106">
        <f>H21*2.2</f>
        <v>0</v>
      </c>
      <c r="I38" s="121" t="s">
        <v>11</v>
      </c>
      <c r="J38" s="110">
        <f>H38*3%</f>
        <v>0</v>
      </c>
      <c r="K38" s="127">
        <v>0.03</v>
      </c>
      <c r="L38" s="103" t="s">
        <v>121</v>
      </c>
      <c r="M38" s="112">
        <f>H38+J38</f>
        <v>0</v>
      </c>
      <c r="N38" s="104" t="s">
        <v>11</v>
      </c>
    </row>
    <row r="39" spans="2:14" ht="23.25" x14ac:dyDescent="0.35">
      <c r="B39" s="103"/>
      <c r="C39" s="121"/>
      <c r="D39" s="121"/>
      <c r="E39" s="121"/>
      <c r="F39" s="121"/>
      <c r="G39" s="121"/>
      <c r="H39" s="121"/>
      <c r="I39" s="121"/>
      <c r="J39" s="111"/>
      <c r="K39" s="128"/>
      <c r="L39" s="103"/>
      <c r="M39" s="129"/>
      <c r="N39" s="104"/>
    </row>
    <row r="40" spans="2:14" ht="23.25" x14ac:dyDescent="0.35">
      <c r="B40" s="103"/>
      <c r="C40" s="121"/>
      <c r="D40" s="121">
        <v>3</v>
      </c>
      <c r="E40" s="121" t="s">
        <v>125</v>
      </c>
      <c r="F40" s="121"/>
      <c r="G40" s="121" t="s">
        <v>100</v>
      </c>
      <c r="H40" s="106">
        <f>H23*2.5</f>
        <v>0</v>
      </c>
      <c r="I40" s="121" t="s">
        <v>11</v>
      </c>
      <c r="J40" s="110">
        <f>H40*3%</f>
        <v>0</v>
      </c>
      <c r="K40" s="127">
        <v>0.03</v>
      </c>
      <c r="L40" s="103" t="s">
        <v>121</v>
      </c>
      <c r="M40" s="112">
        <f>H40+J40</f>
        <v>0</v>
      </c>
      <c r="N40" s="104" t="s">
        <v>11</v>
      </c>
    </row>
    <row r="41" spans="2:14" x14ac:dyDescent="0.35">
      <c r="B41" s="103"/>
      <c r="C41" s="121"/>
      <c r="D41" s="121"/>
      <c r="E41" s="121"/>
      <c r="F41" s="121"/>
      <c r="G41" s="121"/>
      <c r="H41" s="121"/>
      <c r="I41" s="121"/>
      <c r="J41" s="121"/>
      <c r="K41" s="121"/>
      <c r="L41" s="107"/>
      <c r="M41" s="108"/>
      <c r="N41" s="109"/>
    </row>
    <row r="42" spans="2:14" x14ac:dyDescent="0.35">
      <c r="B42" s="107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9"/>
    </row>
  </sheetData>
  <mergeCells count="36">
    <mergeCell ref="P5:Q5"/>
    <mergeCell ref="B2:N2"/>
    <mergeCell ref="P2:U2"/>
    <mergeCell ref="P9:Q9"/>
    <mergeCell ref="P14:Q14"/>
    <mergeCell ref="D10:K10"/>
    <mergeCell ref="E12:F12"/>
    <mergeCell ref="L12:N12"/>
    <mergeCell ref="E13:F13"/>
    <mergeCell ref="L13:N13"/>
    <mergeCell ref="P19:R19"/>
    <mergeCell ref="L30:N30"/>
    <mergeCell ref="E32:G32"/>
    <mergeCell ref="E38:F38"/>
    <mergeCell ref="I4:K4"/>
    <mergeCell ref="E4:G4"/>
    <mergeCell ref="M5:N5"/>
    <mergeCell ref="D27:G27"/>
    <mergeCell ref="E28:F28"/>
    <mergeCell ref="G28:H28"/>
    <mergeCell ref="J28:K28"/>
    <mergeCell ref="E30:F30"/>
    <mergeCell ref="I30:K30"/>
    <mergeCell ref="E18:F18"/>
    <mergeCell ref="D19:G19"/>
    <mergeCell ref="E21:G21"/>
    <mergeCell ref="E23:G23"/>
    <mergeCell ref="J23:L23"/>
    <mergeCell ref="E25:F25"/>
    <mergeCell ref="E14:F14"/>
    <mergeCell ref="L14:N14"/>
    <mergeCell ref="E15:G15"/>
    <mergeCell ref="J15:M15"/>
    <mergeCell ref="E16:F16"/>
    <mergeCell ref="E17:F17"/>
    <mergeCell ref="J17:L17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75"/>
  <sheetViews>
    <sheetView showGridLines="0" zoomScale="120" zoomScaleNormal="120" zoomScaleSheetLayoutView="100" workbookViewId="0">
      <pane ySplit="7" topLeftCell="A8" activePane="bottomLeft" state="frozen"/>
      <selection activeCell="G50" sqref="G50"/>
      <selection pane="bottomLeft" activeCell="N10" sqref="N10"/>
    </sheetView>
  </sheetViews>
  <sheetFormatPr defaultColWidth="9.140625" defaultRowHeight="18.75" x14ac:dyDescent="0.3"/>
  <cols>
    <col min="1" max="1" width="6.5703125" style="7" customWidth="1"/>
    <col min="2" max="2" width="5.28515625" style="6" customWidth="1"/>
    <col min="3" max="3" width="2.28515625" style="6" customWidth="1"/>
    <col min="4" max="4" width="6.85546875" style="6" customWidth="1"/>
    <col min="5" max="5" width="33.28515625" style="6" customWidth="1"/>
    <col min="6" max="6" width="10" style="8" bestFit="1" customWidth="1"/>
    <col min="7" max="7" width="10.42578125" style="6" customWidth="1"/>
    <col min="8" max="8" width="11.7109375" style="24" customWidth="1"/>
    <col min="9" max="9" width="12.42578125" style="24" bestFit="1" customWidth="1"/>
    <col min="10" max="10" width="11.7109375" style="25" customWidth="1"/>
    <col min="11" max="11" width="12.42578125" style="24" bestFit="1" customWidth="1"/>
    <col min="12" max="12" width="13.140625" style="24" customWidth="1"/>
    <col min="13" max="13" width="8.5703125" style="6" bestFit="1" customWidth="1"/>
    <col min="14" max="16384" width="9.140625" style="6"/>
  </cols>
  <sheetData>
    <row r="1" spans="1:13" ht="21" x14ac:dyDescent="0.35">
      <c r="A1" s="293" t="s">
        <v>25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</row>
    <row r="2" spans="1:13" ht="18.75" customHeight="1" x14ac:dyDescent="0.3">
      <c r="A2" s="307" t="s">
        <v>70</v>
      </c>
      <c r="B2" s="307"/>
      <c r="C2" s="307"/>
      <c r="D2" s="307"/>
      <c r="E2" s="308" t="s">
        <v>165</v>
      </c>
      <c r="F2" s="308"/>
      <c r="G2" s="308"/>
      <c r="H2" s="308"/>
      <c r="I2" s="308"/>
      <c r="J2" s="308"/>
      <c r="K2" s="308"/>
      <c r="L2" s="308"/>
      <c r="M2" s="308"/>
    </row>
    <row r="3" spans="1:13" ht="18.75" customHeight="1" x14ac:dyDescent="0.3">
      <c r="A3" s="50" t="s">
        <v>67</v>
      </c>
      <c r="B3" s="297" t="s">
        <v>166</v>
      </c>
      <c r="C3" s="297"/>
      <c r="D3" s="297"/>
      <c r="E3" s="297"/>
      <c r="F3" s="297"/>
      <c r="G3" s="297"/>
      <c r="H3" s="297"/>
      <c r="I3" s="51" t="s">
        <v>183</v>
      </c>
      <c r="J3" s="297" t="s">
        <v>184</v>
      </c>
      <c r="K3" s="297"/>
      <c r="L3" s="297"/>
      <c r="M3" s="297"/>
    </row>
    <row r="4" spans="1:13" ht="18.75" customHeight="1" x14ac:dyDescent="0.3">
      <c r="A4" s="296" t="s">
        <v>7</v>
      </c>
      <c r="B4" s="296"/>
      <c r="C4" s="296"/>
      <c r="D4" s="297" t="s">
        <v>167</v>
      </c>
      <c r="E4" s="297"/>
      <c r="F4" s="297"/>
      <c r="G4" s="297"/>
      <c r="H4" s="297"/>
      <c r="I4" s="306" t="s">
        <v>1</v>
      </c>
      <c r="J4" s="306"/>
      <c r="K4" s="298" t="s">
        <v>168</v>
      </c>
      <c r="L4" s="298"/>
      <c r="M4" s="298"/>
    </row>
    <row r="5" spans="1:13" ht="19.5" thickBot="1" x14ac:dyDescent="0.35">
      <c r="A5" s="317"/>
      <c r="B5" s="317"/>
      <c r="C5" s="317"/>
      <c r="D5" s="319"/>
      <c r="E5" s="319"/>
      <c r="F5" s="319"/>
      <c r="G5" s="319"/>
      <c r="H5" s="319"/>
      <c r="I5" s="318"/>
      <c r="J5" s="318"/>
      <c r="K5" s="299"/>
      <c r="L5" s="299"/>
      <c r="M5" s="299"/>
    </row>
    <row r="6" spans="1:13" ht="18.75" customHeight="1" thickTop="1" x14ac:dyDescent="0.3">
      <c r="A6" s="300" t="s">
        <v>2</v>
      </c>
      <c r="B6" s="302" t="s">
        <v>3</v>
      </c>
      <c r="C6" s="303"/>
      <c r="D6" s="303"/>
      <c r="E6" s="303"/>
      <c r="F6" s="313" t="s">
        <v>10</v>
      </c>
      <c r="G6" s="315" t="s">
        <v>16</v>
      </c>
      <c r="H6" s="294" t="s">
        <v>20</v>
      </c>
      <c r="I6" s="295"/>
      <c r="J6" s="294" t="s">
        <v>17</v>
      </c>
      <c r="K6" s="295"/>
      <c r="L6" s="311" t="s">
        <v>19</v>
      </c>
      <c r="M6" s="309" t="s">
        <v>84</v>
      </c>
    </row>
    <row r="7" spans="1:13" ht="19.5" thickBot="1" x14ac:dyDescent="0.35">
      <c r="A7" s="301"/>
      <c r="B7" s="304"/>
      <c r="C7" s="305"/>
      <c r="D7" s="305"/>
      <c r="E7" s="305"/>
      <c r="F7" s="314"/>
      <c r="G7" s="316"/>
      <c r="H7" s="33" t="s">
        <v>26</v>
      </c>
      <c r="I7" s="33" t="s">
        <v>18</v>
      </c>
      <c r="J7" s="33" t="s">
        <v>26</v>
      </c>
      <c r="K7" s="33" t="s">
        <v>18</v>
      </c>
      <c r="L7" s="312"/>
      <c r="M7" s="310"/>
    </row>
    <row r="8" spans="1:13" s="86" customFormat="1" ht="18.75" customHeight="1" thickTop="1" x14ac:dyDescent="0.3">
      <c r="A8" s="257"/>
      <c r="B8" s="258" t="s">
        <v>90</v>
      </c>
      <c r="C8" s="259"/>
      <c r="D8" s="260"/>
      <c r="E8" s="261"/>
      <c r="F8" s="262"/>
      <c r="G8" s="263"/>
      <c r="H8" s="264"/>
      <c r="I8" s="265">
        <f t="shared" ref="I8:I62" si="0">SUM(H8)*$F8</f>
        <v>0</v>
      </c>
      <c r="J8" s="266"/>
      <c r="K8" s="265">
        <f t="shared" ref="K8:K15" si="1">SUM(J8)*$F8</f>
        <v>0</v>
      </c>
      <c r="L8" s="267">
        <f t="shared" ref="L8:L15" si="2">SUM(,I8,K8)</f>
        <v>0</v>
      </c>
      <c r="M8" s="268"/>
    </row>
    <row r="9" spans="1:13" ht="18.75" customHeight="1" x14ac:dyDescent="0.3">
      <c r="A9" s="62"/>
      <c r="B9" s="63" t="s">
        <v>80</v>
      </c>
      <c r="C9" s="61"/>
      <c r="D9" s="56"/>
      <c r="E9" s="57"/>
      <c r="F9" s="58"/>
      <c r="G9" s="59"/>
      <c r="H9" s="60"/>
      <c r="I9" s="64">
        <f t="shared" si="0"/>
        <v>0</v>
      </c>
      <c r="J9" s="65"/>
      <c r="K9" s="64">
        <f t="shared" si="1"/>
        <v>0</v>
      </c>
      <c r="L9" s="66">
        <f t="shared" si="2"/>
        <v>0</v>
      </c>
      <c r="M9" s="67"/>
    </row>
    <row r="10" spans="1:13" ht="18.75" customHeight="1" x14ac:dyDescent="0.3">
      <c r="A10" s="62">
        <v>1</v>
      </c>
      <c r="B10" s="63" t="s">
        <v>153</v>
      </c>
      <c r="C10" s="61"/>
      <c r="D10" s="56"/>
      <c r="E10" s="57"/>
      <c r="F10" s="58"/>
      <c r="G10" s="59" t="s">
        <v>141</v>
      </c>
      <c r="H10" s="60">
        <v>0</v>
      </c>
      <c r="I10" s="64">
        <f t="shared" si="0"/>
        <v>0</v>
      </c>
      <c r="J10" s="65"/>
      <c r="K10" s="64">
        <f t="shared" si="1"/>
        <v>0</v>
      </c>
      <c r="L10" s="66">
        <f t="shared" si="2"/>
        <v>0</v>
      </c>
      <c r="M10" s="67"/>
    </row>
    <row r="11" spans="1:13" ht="18.75" customHeight="1" x14ac:dyDescent="0.3">
      <c r="A11" s="62">
        <v>2</v>
      </c>
      <c r="B11" s="63"/>
      <c r="C11" s="61"/>
      <c r="D11" s="56"/>
      <c r="E11" s="57"/>
      <c r="F11" s="58"/>
      <c r="G11" s="59"/>
      <c r="H11" s="60">
        <v>0</v>
      </c>
      <c r="I11" s="64">
        <f t="shared" si="0"/>
        <v>0</v>
      </c>
      <c r="J11" s="65"/>
      <c r="K11" s="64">
        <f t="shared" si="1"/>
        <v>0</v>
      </c>
      <c r="L11" s="66">
        <f t="shared" si="2"/>
        <v>0</v>
      </c>
      <c r="M11" s="67"/>
    </row>
    <row r="12" spans="1:13" ht="18.75" customHeight="1" x14ac:dyDescent="0.3">
      <c r="A12" s="62">
        <v>3</v>
      </c>
      <c r="B12" s="63"/>
      <c r="C12" s="61"/>
      <c r="D12" s="56"/>
      <c r="E12" s="57"/>
      <c r="F12" s="58"/>
      <c r="G12" s="59"/>
      <c r="H12" s="60">
        <v>0</v>
      </c>
      <c r="I12" s="64">
        <f t="shared" si="0"/>
        <v>0</v>
      </c>
      <c r="J12" s="65"/>
      <c r="K12" s="64">
        <f t="shared" si="1"/>
        <v>0</v>
      </c>
      <c r="L12" s="66">
        <f t="shared" si="2"/>
        <v>0</v>
      </c>
      <c r="M12" s="67"/>
    </row>
    <row r="13" spans="1:13" ht="18.75" customHeight="1" x14ac:dyDescent="0.3">
      <c r="A13" s="62">
        <v>4</v>
      </c>
      <c r="B13" s="63"/>
      <c r="C13" s="61"/>
      <c r="D13" s="56"/>
      <c r="E13" s="57"/>
      <c r="F13" s="58"/>
      <c r="G13" s="59"/>
      <c r="H13" s="60">
        <v>0</v>
      </c>
      <c r="I13" s="64">
        <f t="shared" si="0"/>
        <v>0</v>
      </c>
      <c r="J13" s="65"/>
      <c r="K13" s="64">
        <f t="shared" ref="K13" si="3">SUM(J13)*$F13</f>
        <v>0</v>
      </c>
      <c r="L13" s="66">
        <f t="shared" ref="L13" si="4">SUM(,I13,K13)</f>
        <v>0</v>
      </c>
      <c r="M13" s="67"/>
    </row>
    <row r="14" spans="1:13" ht="18.75" customHeight="1" x14ac:dyDescent="0.3">
      <c r="A14" s="245"/>
      <c r="B14" s="246" t="s">
        <v>81</v>
      </c>
      <c r="C14" s="247"/>
      <c r="D14" s="248"/>
      <c r="E14" s="249"/>
      <c r="F14" s="250"/>
      <c r="G14" s="251"/>
      <c r="H14" s="252"/>
      <c r="I14" s="253">
        <f t="shared" si="0"/>
        <v>0</v>
      </c>
      <c r="J14" s="254"/>
      <c r="K14" s="253">
        <f t="shared" si="1"/>
        <v>0</v>
      </c>
      <c r="L14" s="255">
        <f t="shared" si="2"/>
        <v>0</v>
      </c>
      <c r="M14" s="256"/>
    </row>
    <row r="15" spans="1:13" ht="18.75" customHeight="1" x14ac:dyDescent="0.3">
      <c r="A15" s="62">
        <v>1</v>
      </c>
      <c r="B15" s="144" t="s">
        <v>149</v>
      </c>
      <c r="C15" s="61"/>
      <c r="D15" s="56"/>
      <c r="E15" s="57"/>
      <c r="F15" s="58"/>
      <c r="G15" s="59"/>
      <c r="H15" s="60"/>
      <c r="I15" s="64">
        <f t="shared" si="0"/>
        <v>0</v>
      </c>
      <c r="J15" s="65"/>
      <c r="K15" s="64">
        <f t="shared" si="1"/>
        <v>0</v>
      </c>
      <c r="L15" s="66">
        <f t="shared" si="2"/>
        <v>0</v>
      </c>
      <c r="M15" s="67"/>
    </row>
    <row r="16" spans="1:13" ht="18.75" customHeight="1" x14ac:dyDescent="0.3">
      <c r="A16" s="62"/>
      <c r="B16" s="63"/>
      <c r="C16" s="61"/>
      <c r="D16" s="56"/>
      <c r="E16" s="57"/>
      <c r="F16" s="150"/>
      <c r="G16" s="59"/>
      <c r="H16" s="60"/>
      <c r="I16" s="64">
        <f t="shared" si="0"/>
        <v>0</v>
      </c>
      <c r="J16" s="65"/>
      <c r="K16" s="64">
        <f t="shared" ref="K16:K62" si="5">SUM(J16)*$F16</f>
        <v>0</v>
      </c>
      <c r="L16" s="66">
        <f t="shared" ref="L16:L62" si="6">SUM(,I16,K16)</f>
        <v>0</v>
      </c>
      <c r="M16" s="67"/>
    </row>
    <row r="17" spans="1:13" ht="18.75" customHeight="1" x14ac:dyDescent="0.3">
      <c r="A17" s="62"/>
      <c r="B17" s="63"/>
      <c r="C17" s="61"/>
      <c r="D17" s="56"/>
      <c r="E17" s="57"/>
      <c r="F17" s="58"/>
      <c r="G17" s="59"/>
      <c r="H17" s="60"/>
      <c r="I17" s="64">
        <f t="shared" si="0"/>
        <v>0</v>
      </c>
      <c r="J17" s="65"/>
      <c r="K17" s="64">
        <f t="shared" si="5"/>
        <v>0</v>
      </c>
      <c r="L17" s="66">
        <f t="shared" si="6"/>
        <v>0</v>
      </c>
      <c r="M17" s="67"/>
    </row>
    <row r="18" spans="1:13" ht="18.75" customHeight="1" x14ac:dyDescent="0.3">
      <c r="A18" s="62"/>
      <c r="B18" s="63"/>
      <c r="C18" s="61"/>
      <c r="D18" s="56"/>
      <c r="E18" s="57"/>
      <c r="F18" s="58"/>
      <c r="G18" s="59"/>
      <c r="H18" s="60"/>
      <c r="I18" s="64">
        <f t="shared" si="0"/>
        <v>0</v>
      </c>
      <c r="J18" s="65"/>
      <c r="K18" s="64">
        <f t="shared" si="5"/>
        <v>0</v>
      </c>
      <c r="L18" s="66">
        <f t="shared" si="6"/>
        <v>0</v>
      </c>
      <c r="M18" s="67"/>
    </row>
    <row r="19" spans="1:13" s="86" customFormat="1" ht="18.75" customHeight="1" x14ac:dyDescent="0.3">
      <c r="A19" s="74"/>
      <c r="B19" s="63"/>
      <c r="C19" s="76"/>
      <c r="D19" s="77"/>
      <c r="E19" s="78"/>
      <c r="F19" s="79"/>
      <c r="G19" s="80"/>
      <c r="H19" s="81"/>
      <c r="I19" s="82">
        <f t="shared" si="0"/>
        <v>0</v>
      </c>
      <c r="J19" s="83"/>
      <c r="K19" s="82">
        <f t="shared" si="5"/>
        <v>0</v>
      </c>
      <c r="L19" s="84">
        <f t="shared" si="6"/>
        <v>0</v>
      </c>
      <c r="M19" s="85"/>
    </row>
    <row r="20" spans="1:13" ht="18.75" customHeight="1" x14ac:dyDescent="0.3">
      <c r="A20" s="62">
        <v>2</v>
      </c>
      <c r="B20" s="144" t="s">
        <v>150</v>
      </c>
      <c r="C20" s="61"/>
      <c r="D20" s="56"/>
      <c r="E20" s="57"/>
      <c r="F20" s="58"/>
      <c r="G20" s="59"/>
      <c r="H20" s="60"/>
      <c r="I20" s="64">
        <f t="shared" si="0"/>
        <v>0</v>
      </c>
      <c r="J20" s="65"/>
      <c r="K20" s="64">
        <f t="shared" si="5"/>
        <v>0</v>
      </c>
      <c r="L20" s="66">
        <f t="shared" si="6"/>
        <v>0</v>
      </c>
      <c r="M20" s="67"/>
    </row>
    <row r="21" spans="1:13" ht="18.75" customHeight="1" x14ac:dyDescent="0.3">
      <c r="A21" s="62"/>
      <c r="B21" s="63"/>
      <c r="C21" s="61"/>
      <c r="D21" s="56"/>
      <c r="E21" s="57"/>
      <c r="F21" s="58"/>
      <c r="G21" s="59"/>
      <c r="H21" s="60"/>
      <c r="I21" s="64">
        <f t="shared" si="0"/>
        <v>0</v>
      </c>
      <c r="J21" s="65"/>
      <c r="K21" s="64">
        <f t="shared" si="5"/>
        <v>0</v>
      </c>
      <c r="L21" s="66">
        <f t="shared" si="6"/>
        <v>0</v>
      </c>
      <c r="M21" s="67"/>
    </row>
    <row r="22" spans="1:13" ht="18.75" customHeight="1" x14ac:dyDescent="0.3">
      <c r="A22" s="62"/>
      <c r="B22" s="63"/>
      <c r="C22" s="61"/>
      <c r="D22" s="56"/>
      <c r="E22" s="57"/>
      <c r="F22" s="58"/>
      <c r="G22" s="59"/>
      <c r="H22" s="60"/>
      <c r="I22" s="64">
        <f t="shared" si="0"/>
        <v>0</v>
      </c>
      <c r="J22" s="65"/>
      <c r="K22" s="64">
        <f t="shared" si="5"/>
        <v>0</v>
      </c>
      <c r="L22" s="66">
        <f t="shared" si="6"/>
        <v>0</v>
      </c>
      <c r="M22" s="67"/>
    </row>
    <row r="23" spans="1:13" ht="18.75" customHeight="1" x14ac:dyDescent="0.3">
      <c r="A23" s="62"/>
      <c r="B23" s="63"/>
      <c r="C23" s="61"/>
      <c r="D23" s="56"/>
      <c r="E23" s="57"/>
      <c r="F23" s="58"/>
      <c r="G23" s="59"/>
      <c r="H23" s="60"/>
      <c r="I23" s="64">
        <f t="shared" si="0"/>
        <v>0</v>
      </c>
      <c r="J23" s="65"/>
      <c r="K23" s="64">
        <f t="shared" si="5"/>
        <v>0</v>
      </c>
      <c r="L23" s="66">
        <f t="shared" si="6"/>
        <v>0</v>
      </c>
      <c r="M23" s="67"/>
    </row>
    <row r="24" spans="1:13" ht="18.75" customHeight="1" x14ac:dyDescent="0.3">
      <c r="A24" s="62">
        <v>3</v>
      </c>
      <c r="B24" s="144" t="s">
        <v>151</v>
      </c>
      <c r="C24" s="61"/>
      <c r="D24" s="56"/>
      <c r="E24" s="57"/>
      <c r="F24" s="58"/>
      <c r="G24" s="58"/>
      <c r="H24" s="60"/>
      <c r="I24" s="64">
        <f t="shared" si="0"/>
        <v>0</v>
      </c>
      <c r="J24" s="65"/>
      <c r="K24" s="64">
        <f t="shared" si="5"/>
        <v>0</v>
      </c>
      <c r="L24" s="66">
        <f t="shared" si="6"/>
        <v>0</v>
      </c>
      <c r="M24" s="67"/>
    </row>
    <row r="25" spans="1:13" ht="18.75" customHeight="1" x14ac:dyDescent="0.3">
      <c r="A25" s="62"/>
      <c r="B25" s="63"/>
      <c r="C25" s="61"/>
      <c r="D25" s="56"/>
      <c r="E25" s="57"/>
      <c r="F25" s="68"/>
      <c r="G25" s="59"/>
      <c r="H25" s="60"/>
      <c r="I25" s="64">
        <f t="shared" si="0"/>
        <v>0</v>
      </c>
      <c r="J25" s="65"/>
      <c r="K25" s="64">
        <f t="shared" si="5"/>
        <v>0</v>
      </c>
      <c r="L25" s="66">
        <f t="shared" si="6"/>
        <v>0</v>
      </c>
      <c r="M25" s="67"/>
    </row>
    <row r="26" spans="1:13" ht="18.75" customHeight="1" x14ac:dyDescent="0.3">
      <c r="A26" s="62"/>
      <c r="B26" s="63"/>
      <c r="C26" s="61"/>
      <c r="D26" s="56"/>
      <c r="E26" s="57"/>
      <c r="F26" s="58"/>
      <c r="G26" s="59"/>
      <c r="H26" s="60"/>
      <c r="I26" s="64">
        <f t="shared" ref="I26:I32" si="7">SUM(H26)*$F26</f>
        <v>0</v>
      </c>
      <c r="J26" s="65"/>
      <c r="K26" s="64">
        <f t="shared" ref="K26:K32" si="8">SUM(J26)*$F26</f>
        <v>0</v>
      </c>
      <c r="L26" s="66">
        <f t="shared" ref="L26:L32" si="9">SUM(,I26,K26)</f>
        <v>0</v>
      </c>
      <c r="M26" s="67"/>
    </row>
    <row r="27" spans="1:13" ht="18.75" customHeight="1" x14ac:dyDescent="0.3">
      <c r="A27" s="62"/>
      <c r="B27" s="63"/>
      <c r="C27" s="61"/>
      <c r="D27" s="56"/>
      <c r="E27" s="57"/>
      <c r="F27" s="58"/>
      <c r="G27" s="59"/>
      <c r="H27" s="60"/>
      <c r="I27" s="64">
        <f t="shared" si="7"/>
        <v>0</v>
      </c>
      <c r="J27" s="65"/>
      <c r="K27" s="64">
        <f t="shared" si="8"/>
        <v>0</v>
      </c>
      <c r="L27" s="66">
        <f t="shared" si="9"/>
        <v>0</v>
      </c>
      <c r="M27" s="67"/>
    </row>
    <row r="28" spans="1:13" ht="18.75" customHeight="1" x14ac:dyDescent="0.3">
      <c r="A28" s="62">
        <v>4</v>
      </c>
      <c r="B28" s="144" t="s">
        <v>152</v>
      </c>
      <c r="C28" s="61"/>
      <c r="D28" s="56"/>
      <c r="E28" s="57"/>
      <c r="F28" s="58"/>
      <c r="G28" s="59"/>
      <c r="H28" s="60"/>
      <c r="I28" s="64">
        <f t="shared" si="7"/>
        <v>0</v>
      </c>
      <c r="J28" s="65"/>
      <c r="K28" s="64">
        <f t="shared" si="8"/>
        <v>0</v>
      </c>
      <c r="L28" s="66">
        <f t="shared" si="9"/>
        <v>0</v>
      </c>
      <c r="M28" s="67"/>
    </row>
    <row r="29" spans="1:13" ht="18.75" customHeight="1" x14ac:dyDescent="0.3">
      <c r="A29" s="62"/>
      <c r="B29" s="63"/>
      <c r="C29" s="61"/>
      <c r="D29" s="56"/>
      <c r="E29" s="57"/>
      <c r="F29" s="58"/>
      <c r="G29" s="59"/>
      <c r="H29" s="60"/>
      <c r="I29" s="64">
        <f t="shared" si="7"/>
        <v>0</v>
      </c>
      <c r="J29" s="65"/>
      <c r="K29" s="64">
        <f t="shared" si="8"/>
        <v>0</v>
      </c>
      <c r="L29" s="66">
        <f t="shared" si="9"/>
        <v>0</v>
      </c>
      <c r="M29" s="67"/>
    </row>
    <row r="30" spans="1:13" ht="18.75" customHeight="1" x14ac:dyDescent="0.3">
      <c r="A30" s="62"/>
      <c r="B30" s="63"/>
      <c r="C30" s="61"/>
      <c r="D30" s="56"/>
      <c r="E30" s="57"/>
      <c r="F30" s="58"/>
      <c r="G30" s="59"/>
      <c r="H30" s="60"/>
      <c r="I30" s="64">
        <f t="shared" si="7"/>
        <v>0</v>
      </c>
      <c r="J30" s="65"/>
      <c r="K30" s="64">
        <f t="shared" si="8"/>
        <v>0</v>
      </c>
      <c r="L30" s="66">
        <f t="shared" si="9"/>
        <v>0</v>
      </c>
      <c r="M30" s="67"/>
    </row>
    <row r="31" spans="1:13" ht="18.75" customHeight="1" x14ac:dyDescent="0.3">
      <c r="A31" s="62"/>
      <c r="B31" s="63"/>
      <c r="C31" s="61"/>
      <c r="D31" s="56"/>
      <c r="E31" s="57"/>
      <c r="F31" s="58"/>
      <c r="G31" s="59"/>
      <c r="H31" s="60"/>
      <c r="I31" s="64">
        <f t="shared" si="7"/>
        <v>0</v>
      </c>
      <c r="J31" s="65"/>
      <c r="K31" s="64">
        <f t="shared" si="8"/>
        <v>0</v>
      </c>
      <c r="L31" s="66">
        <f t="shared" si="9"/>
        <v>0</v>
      </c>
      <c r="M31" s="67"/>
    </row>
    <row r="32" spans="1:13" ht="18.75" customHeight="1" x14ac:dyDescent="0.3">
      <c r="A32" s="62"/>
      <c r="B32" s="63"/>
      <c r="C32" s="61"/>
      <c r="D32" s="56"/>
      <c r="E32" s="57"/>
      <c r="F32" s="58"/>
      <c r="G32" s="59"/>
      <c r="H32" s="60"/>
      <c r="I32" s="64">
        <f t="shared" si="7"/>
        <v>0</v>
      </c>
      <c r="J32" s="65"/>
      <c r="K32" s="64">
        <f t="shared" si="8"/>
        <v>0</v>
      </c>
      <c r="L32" s="66">
        <f t="shared" si="9"/>
        <v>0</v>
      </c>
      <c r="M32" s="67"/>
    </row>
    <row r="33" spans="1:13" ht="18.75" customHeight="1" x14ac:dyDescent="0.3">
      <c r="A33" s="257"/>
      <c r="B33" s="258" t="s">
        <v>91</v>
      </c>
      <c r="C33" s="259"/>
      <c r="D33" s="260"/>
      <c r="E33" s="249"/>
      <c r="F33" s="250"/>
      <c r="G33" s="251"/>
      <c r="H33" s="252"/>
      <c r="I33" s="253">
        <f t="shared" si="0"/>
        <v>0</v>
      </c>
      <c r="J33" s="254"/>
      <c r="K33" s="253">
        <f t="shared" si="5"/>
        <v>0</v>
      </c>
      <c r="L33" s="255">
        <f t="shared" si="6"/>
        <v>0</v>
      </c>
      <c r="M33" s="256"/>
    </row>
    <row r="34" spans="1:13" ht="18.75" customHeight="1" x14ac:dyDescent="0.3">
      <c r="A34" s="245"/>
      <c r="B34" s="269" t="s">
        <v>80</v>
      </c>
      <c r="C34" s="247"/>
      <c r="D34" s="248"/>
      <c r="E34" s="249"/>
      <c r="F34" s="250"/>
      <c r="G34" s="251"/>
      <c r="H34" s="252"/>
      <c r="I34" s="253">
        <f t="shared" si="0"/>
        <v>0</v>
      </c>
      <c r="J34" s="254"/>
      <c r="K34" s="253">
        <f t="shared" si="5"/>
        <v>0</v>
      </c>
      <c r="L34" s="255">
        <f t="shared" si="6"/>
        <v>0</v>
      </c>
      <c r="M34" s="256"/>
    </row>
    <row r="35" spans="1:13" ht="18.75" customHeight="1" x14ac:dyDescent="0.3">
      <c r="A35" s="62">
        <v>1</v>
      </c>
      <c r="B35" s="63"/>
      <c r="C35" s="61"/>
      <c r="D35" s="56"/>
      <c r="E35" s="57"/>
      <c r="F35" s="58"/>
      <c r="G35" s="59"/>
      <c r="H35" s="60"/>
      <c r="I35" s="64">
        <f t="shared" si="0"/>
        <v>0</v>
      </c>
      <c r="J35" s="65"/>
      <c r="K35" s="64">
        <f t="shared" si="5"/>
        <v>0</v>
      </c>
      <c r="L35" s="66">
        <f t="shared" si="6"/>
        <v>0</v>
      </c>
      <c r="M35" s="67"/>
    </row>
    <row r="36" spans="1:13" ht="18.75" customHeight="1" x14ac:dyDescent="0.3">
      <c r="A36" s="62">
        <v>2</v>
      </c>
      <c r="B36" s="63"/>
      <c r="C36" s="61"/>
      <c r="D36" s="56"/>
      <c r="E36" s="57"/>
      <c r="F36" s="58"/>
      <c r="G36" s="59"/>
      <c r="H36" s="60"/>
      <c r="I36" s="64">
        <f t="shared" si="0"/>
        <v>0</v>
      </c>
      <c r="J36" s="65"/>
      <c r="K36" s="64">
        <f t="shared" si="5"/>
        <v>0</v>
      </c>
      <c r="L36" s="66">
        <f t="shared" si="6"/>
        <v>0</v>
      </c>
      <c r="M36" s="67"/>
    </row>
    <row r="37" spans="1:13" ht="18.75" customHeight="1" x14ac:dyDescent="0.3">
      <c r="A37" s="62">
        <v>3</v>
      </c>
      <c r="B37" s="63"/>
      <c r="C37" s="61"/>
      <c r="D37" s="56"/>
      <c r="E37" s="57"/>
      <c r="F37" s="58"/>
      <c r="G37" s="59"/>
      <c r="H37" s="60"/>
      <c r="I37" s="64">
        <f t="shared" ref="I37:I57" si="10">SUM(H37)*$F37</f>
        <v>0</v>
      </c>
      <c r="J37" s="65"/>
      <c r="K37" s="64">
        <f t="shared" ref="K37:K57" si="11">SUM(J37)*$F37</f>
        <v>0</v>
      </c>
      <c r="L37" s="66">
        <f t="shared" ref="L37:L57" si="12">SUM(,I37,K37)</f>
        <v>0</v>
      </c>
      <c r="M37" s="67"/>
    </row>
    <row r="38" spans="1:13" ht="18.75" customHeight="1" x14ac:dyDescent="0.3">
      <c r="A38" s="62">
        <v>4</v>
      </c>
      <c r="B38" s="63"/>
      <c r="C38" s="61"/>
      <c r="D38" s="56"/>
      <c r="E38" s="57"/>
      <c r="F38" s="58"/>
      <c r="G38" s="59"/>
      <c r="H38" s="60"/>
      <c r="I38" s="64">
        <f t="shared" ref="I38:I51" si="13">SUM(H38)*$F38</f>
        <v>0</v>
      </c>
      <c r="J38" s="65"/>
      <c r="K38" s="64">
        <f t="shared" ref="K38:K51" si="14">SUM(J38)*$F38</f>
        <v>0</v>
      </c>
      <c r="L38" s="66">
        <f t="shared" ref="L38:L51" si="15">SUM(,I38,K38)</f>
        <v>0</v>
      </c>
      <c r="M38" s="67"/>
    </row>
    <row r="39" spans="1:13" ht="18.75" customHeight="1" x14ac:dyDescent="0.3">
      <c r="A39" s="245"/>
      <c r="B39" s="246" t="s">
        <v>81</v>
      </c>
      <c r="C39" s="247"/>
      <c r="D39" s="248"/>
      <c r="E39" s="249"/>
      <c r="F39" s="250"/>
      <c r="G39" s="251"/>
      <c r="H39" s="252"/>
      <c r="I39" s="253">
        <f t="shared" si="13"/>
        <v>0</v>
      </c>
      <c r="J39" s="254"/>
      <c r="K39" s="253">
        <f t="shared" si="14"/>
        <v>0</v>
      </c>
      <c r="L39" s="255">
        <f t="shared" si="15"/>
        <v>0</v>
      </c>
      <c r="M39" s="256"/>
    </row>
    <row r="40" spans="1:13" ht="18.75" customHeight="1" x14ac:dyDescent="0.3">
      <c r="A40" s="62">
        <v>1</v>
      </c>
      <c r="B40" s="144" t="s">
        <v>149</v>
      </c>
      <c r="C40" s="61"/>
      <c r="D40" s="56"/>
      <c r="E40" s="57"/>
      <c r="F40" s="58"/>
      <c r="G40" s="59"/>
      <c r="H40" s="60"/>
      <c r="I40" s="64">
        <f t="shared" si="13"/>
        <v>0</v>
      </c>
      <c r="J40" s="65"/>
      <c r="K40" s="64">
        <f t="shared" si="14"/>
        <v>0</v>
      </c>
      <c r="L40" s="66">
        <f t="shared" si="15"/>
        <v>0</v>
      </c>
      <c r="M40" s="67"/>
    </row>
    <row r="41" spans="1:13" ht="18.75" customHeight="1" x14ac:dyDescent="0.3">
      <c r="A41" s="62"/>
      <c r="B41" s="63"/>
      <c r="C41" s="61"/>
      <c r="D41" s="56"/>
      <c r="E41" s="57"/>
      <c r="F41" s="58"/>
      <c r="G41" s="59"/>
      <c r="H41" s="60"/>
      <c r="I41" s="64">
        <f t="shared" si="13"/>
        <v>0</v>
      </c>
      <c r="J41" s="65"/>
      <c r="K41" s="64">
        <f t="shared" si="14"/>
        <v>0</v>
      </c>
      <c r="L41" s="66">
        <f t="shared" si="15"/>
        <v>0</v>
      </c>
      <c r="M41" s="67"/>
    </row>
    <row r="42" spans="1:13" ht="18.75" customHeight="1" x14ac:dyDescent="0.3">
      <c r="A42" s="62"/>
      <c r="B42" s="63"/>
      <c r="C42" s="61"/>
      <c r="D42" s="56"/>
      <c r="E42" s="57"/>
      <c r="F42" s="58"/>
      <c r="G42" s="59"/>
      <c r="H42" s="60"/>
      <c r="I42" s="64">
        <f t="shared" si="13"/>
        <v>0</v>
      </c>
      <c r="J42" s="65"/>
      <c r="K42" s="64">
        <f t="shared" si="14"/>
        <v>0</v>
      </c>
      <c r="L42" s="66">
        <f t="shared" si="15"/>
        <v>0</v>
      </c>
      <c r="M42" s="67"/>
    </row>
    <row r="43" spans="1:13" ht="18.75" customHeight="1" x14ac:dyDescent="0.3">
      <c r="A43" s="62"/>
      <c r="B43" s="63"/>
      <c r="C43" s="61"/>
      <c r="D43" s="56"/>
      <c r="E43" s="57"/>
      <c r="F43" s="58"/>
      <c r="G43" s="59"/>
      <c r="H43" s="60"/>
      <c r="I43" s="64">
        <f t="shared" si="13"/>
        <v>0</v>
      </c>
      <c r="J43" s="65"/>
      <c r="K43" s="64">
        <f t="shared" si="14"/>
        <v>0</v>
      </c>
      <c r="L43" s="66">
        <f t="shared" si="15"/>
        <v>0</v>
      </c>
      <c r="M43" s="67"/>
    </row>
    <row r="44" spans="1:13" ht="18.75" customHeight="1" x14ac:dyDescent="0.3">
      <c r="A44" s="74"/>
      <c r="B44" s="75"/>
      <c r="C44" s="76"/>
      <c r="D44" s="77"/>
      <c r="E44" s="78"/>
      <c r="F44" s="58"/>
      <c r="G44" s="59"/>
      <c r="H44" s="60"/>
      <c r="I44" s="64">
        <f t="shared" si="13"/>
        <v>0</v>
      </c>
      <c r="J44" s="65"/>
      <c r="K44" s="64">
        <f t="shared" si="14"/>
        <v>0</v>
      </c>
      <c r="L44" s="66">
        <f t="shared" si="15"/>
        <v>0</v>
      </c>
      <c r="M44" s="67"/>
    </row>
    <row r="45" spans="1:13" ht="18.75" customHeight="1" x14ac:dyDescent="0.3">
      <c r="A45" s="62">
        <v>2</v>
      </c>
      <c r="B45" s="144" t="s">
        <v>150</v>
      </c>
      <c r="C45" s="61"/>
      <c r="D45" s="56"/>
      <c r="E45" s="57"/>
      <c r="F45" s="58"/>
      <c r="G45" s="59"/>
      <c r="H45" s="60"/>
      <c r="I45" s="64">
        <f t="shared" si="13"/>
        <v>0</v>
      </c>
      <c r="J45" s="65"/>
      <c r="K45" s="64">
        <f t="shared" si="14"/>
        <v>0</v>
      </c>
      <c r="L45" s="66">
        <f t="shared" si="15"/>
        <v>0</v>
      </c>
      <c r="M45" s="67"/>
    </row>
    <row r="46" spans="1:13" ht="18.75" customHeight="1" x14ac:dyDescent="0.3">
      <c r="A46" s="62"/>
      <c r="B46" s="63"/>
      <c r="C46" s="61"/>
      <c r="D46" s="56"/>
      <c r="E46" s="57"/>
      <c r="F46" s="58"/>
      <c r="G46" s="59"/>
      <c r="H46" s="60"/>
      <c r="I46" s="64">
        <f t="shared" si="13"/>
        <v>0</v>
      </c>
      <c r="J46" s="65"/>
      <c r="K46" s="64">
        <f t="shared" si="14"/>
        <v>0</v>
      </c>
      <c r="L46" s="66">
        <f t="shared" si="15"/>
        <v>0</v>
      </c>
      <c r="M46" s="67"/>
    </row>
    <row r="47" spans="1:13" ht="18.75" customHeight="1" x14ac:dyDescent="0.3">
      <c r="A47" s="62"/>
      <c r="B47" s="63"/>
      <c r="C47" s="61"/>
      <c r="D47" s="56"/>
      <c r="E47" s="57"/>
      <c r="F47" s="58"/>
      <c r="G47" s="59"/>
      <c r="H47" s="60"/>
      <c r="I47" s="64">
        <f t="shared" si="13"/>
        <v>0</v>
      </c>
      <c r="J47" s="65"/>
      <c r="K47" s="64">
        <f t="shared" si="14"/>
        <v>0</v>
      </c>
      <c r="L47" s="66">
        <f t="shared" si="15"/>
        <v>0</v>
      </c>
      <c r="M47" s="67"/>
    </row>
    <row r="48" spans="1:13" ht="18.75" customHeight="1" x14ac:dyDescent="0.3">
      <c r="A48" s="62"/>
      <c r="B48" s="63"/>
      <c r="C48" s="61"/>
      <c r="D48" s="56"/>
      <c r="E48" s="57"/>
      <c r="F48" s="58"/>
      <c r="G48" s="59"/>
      <c r="H48" s="60"/>
      <c r="I48" s="64">
        <f t="shared" si="13"/>
        <v>0</v>
      </c>
      <c r="J48" s="65"/>
      <c r="K48" s="64">
        <f t="shared" si="14"/>
        <v>0</v>
      </c>
      <c r="L48" s="66">
        <f t="shared" si="15"/>
        <v>0</v>
      </c>
      <c r="M48" s="67"/>
    </row>
    <row r="49" spans="1:13" ht="18.75" customHeight="1" x14ac:dyDescent="0.3">
      <c r="A49" s="62">
        <v>3</v>
      </c>
      <c r="B49" s="144" t="s">
        <v>151</v>
      </c>
      <c r="C49" s="61"/>
      <c r="D49" s="56"/>
      <c r="E49" s="57"/>
      <c r="F49" s="58"/>
      <c r="G49" s="59"/>
      <c r="H49" s="60"/>
      <c r="I49" s="64">
        <f t="shared" si="13"/>
        <v>0</v>
      </c>
      <c r="J49" s="65"/>
      <c r="K49" s="64">
        <f t="shared" si="14"/>
        <v>0</v>
      </c>
      <c r="L49" s="66">
        <f t="shared" si="15"/>
        <v>0</v>
      </c>
      <c r="M49" s="67"/>
    </row>
    <row r="50" spans="1:13" ht="18.75" customHeight="1" x14ac:dyDescent="0.3">
      <c r="A50" s="62"/>
      <c r="B50" s="63"/>
      <c r="C50" s="61"/>
      <c r="D50" s="56"/>
      <c r="E50" s="57"/>
      <c r="F50" s="58"/>
      <c r="G50" s="59"/>
      <c r="H50" s="60"/>
      <c r="I50" s="64">
        <f t="shared" si="13"/>
        <v>0</v>
      </c>
      <c r="J50" s="65"/>
      <c r="K50" s="64">
        <f t="shared" si="14"/>
        <v>0</v>
      </c>
      <c r="L50" s="66">
        <f t="shared" si="15"/>
        <v>0</v>
      </c>
      <c r="M50" s="67"/>
    </row>
    <row r="51" spans="1:13" ht="18.75" customHeight="1" x14ac:dyDescent="0.3">
      <c r="A51" s="62"/>
      <c r="B51" s="63"/>
      <c r="C51" s="61"/>
      <c r="D51" s="56"/>
      <c r="E51" s="57"/>
      <c r="F51" s="58"/>
      <c r="G51" s="59"/>
      <c r="H51" s="60"/>
      <c r="I51" s="64">
        <f t="shared" si="13"/>
        <v>0</v>
      </c>
      <c r="J51" s="65"/>
      <c r="K51" s="64">
        <f t="shared" si="14"/>
        <v>0</v>
      </c>
      <c r="L51" s="66">
        <f t="shared" si="15"/>
        <v>0</v>
      </c>
      <c r="M51" s="67"/>
    </row>
    <row r="52" spans="1:13" ht="18.75" customHeight="1" x14ac:dyDescent="0.3">
      <c r="A52" s="62"/>
      <c r="B52" s="63"/>
      <c r="C52" s="61"/>
      <c r="D52" s="56"/>
      <c r="E52" s="57"/>
      <c r="F52" s="58"/>
      <c r="G52" s="59"/>
      <c r="H52" s="60"/>
      <c r="I52" s="64">
        <f t="shared" ref="I52:I56" si="16">SUM(H52)*$F52</f>
        <v>0</v>
      </c>
      <c r="J52" s="65"/>
      <c r="K52" s="64">
        <f t="shared" ref="K52:K56" si="17">SUM(J52)*$F52</f>
        <v>0</v>
      </c>
      <c r="L52" s="66">
        <f t="shared" ref="L52:L56" si="18">SUM(,I52,K52)</f>
        <v>0</v>
      </c>
      <c r="M52" s="67"/>
    </row>
    <row r="53" spans="1:13" ht="18.75" customHeight="1" x14ac:dyDescent="0.3">
      <c r="A53" s="62">
        <v>4</v>
      </c>
      <c r="B53" s="144" t="s">
        <v>152</v>
      </c>
      <c r="C53" s="61"/>
      <c r="D53" s="56"/>
      <c r="E53" s="57"/>
      <c r="F53" s="58"/>
      <c r="G53" s="59"/>
      <c r="H53" s="60"/>
      <c r="I53" s="64">
        <f t="shared" si="16"/>
        <v>0</v>
      </c>
      <c r="J53" s="65"/>
      <c r="K53" s="64">
        <f t="shared" si="17"/>
        <v>0</v>
      </c>
      <c r="L53" s="66">
        <f t="shared" si="18"/>
        <v>0</v>
      </c>
      <c r="M53" s="67"/>
    </row>
    <row r="54" spans="1:13" ht="18.75" customHeight="1" x14ac:dyDescent="0.3">
      <c r="A54" s="62"/>
      <c r="B54" s="63"/>
      <c r="C54" s="61"/>
      <c r="D54" s="56"/>
      <c r="E54" s="57"/>
      <c r="F54" s="58"/>
      <c r="G54" s="59"/>
      <c r="H54" s="60"/>
      <c r="I54" s="64">
        <f t="shared" si="16"/>
        <v>0</v>
      </c>
      <c r="J54" s="65"/>
      <c r="K54" s="64">
        <f t="shared" si="17"/>
        <v>0</v>
      </c>
      <c r="L54" s="66">
        <f t="shared" si="18"/>
        <v>0</v>
      </c>
      <c r="M54" s="67"/>
    </row>
    <row r="55" spans="1:13" ht="18.75" customHeight="1" x14ac:dyDescent="0.3">
      <c r="A55" s="62"/>
      <c r="B55" s="63"/>
      <c r="C55" s="61"/>
      <c r="D55" s="56"/>
      <c r="E55" s="57"/>
      <c r="F55" s="58"/>
      <c r="G55" s="59"/>
      <c r="H55" s="60"/>
      <c r="I55" s="64">
        <f t="shared" si="16"/>
        <v>0</v>
      </c>
      <c r="J55" s="65"/>
      <c r="K55" s="64">
        <f t="shared" si="17"/>
        <v>0</v>
      </c>
      <c r="L55" s="66">
        <f t="shared" si="18"/>
        <v>0</v>
      </c>
      <c r="M55" s="67"/>
    </row>
    <row r="56" spans="1:13" ht="18.75" customHeight="1" x14ac:dyDescent="0.3">
      <c r="A56" s="62"/>
      <c r="B56" s="63"/>
      <c r="C56" s="61"/>
      <c r="D56" s="56"/>
      <c r="E56" s="57"/>
      <c r="F56" s="58"/>
      <c r="G56" s="59"/>
      <c r="H56" s="60"/>
      <c r="I56" s="64">
        <f t="shared" si="16"/>
        <v>0</v>
      </c>
      <c r="J56" s="65"/>
      <c r="K56" s="64">
        <f t="shared" si="17"/>
        <v>0</v>
      </c>
      <c r="L56" s="66">
        <f t="shared" si="18"/>
        <v>0</v>
      </c>
      <c r="M56" s="67"/>
    </row>
    <row r="57" spans="1:13" ht="18.75" customHeight="1" x14ac:dyDescent="0.3">
      <c r="A57" s="62"/>
      <c r="B57" s="63"/>
      <c r="C57" s="61"/>
      <c r="D57" s="56"/>
      <c r="E57" s="57"/>
      <c r="F57" s="58"/>
      <c r="G57" s="59"/>
      <c r="H57" s="60"/>
      <c r="I57" s="64">
        <f t="shared" si="10"/>
        <v>0</v>
      </c>
      <c r="J57" s="65"/>
      <c r="K57" s="64">
        <f t="shared" si="11"/>
        <v>0</v>
      </c>
      <c r="L57" s="66">
        <f t="shared" si="12"/>
        <v>0</v>
      </c>
      <c r="M57" s="67"/>
    </row>
    <row r="58" spans="1:13" ht="18.75" customHeight="1" x14ac:dyDescent="0.3">
      <c r="A58" s="62"/>
      <c r="B58" s="240" t="s">
        <v>92</v>
      </c>
      <c r="C58" s="61"/>
      <c r="D58" s="56"/>
      <c r="E58" s="57"/>
      <c r="F58" s="58"/>
      <c r="G58" s="59"/>
      <c r="H58" s="60"/>
      <c r="I58" s="64">
        <f t="shared" si="0"/>
        <v>0</v>
      </c>
      <c r="J58" s="65"/>
      <c r="K58" s="64">
        <f t="shared" si="5"/>
        <v>0</v>
      </c>
      <c r="L58" s="66">
        <f t="shared" si="6"/>
        <v>0</v>
      </c>
      <c r="M58" s="67"/>
    </row>
    <row r="59" spans="1:13" ht="18.75" customHeight="1" x14ac:dyDescent="0.3">
      <c r="A59" s="62"/>
      <c r="B59" s="240" t="s">
        <v>93</v>
      </c>
      <c r="C59" s="61"/>
      <c r="D59" s="56"/>
      <c r="E59" s="57"/>
      <c r="F59" s="58"/>
      <c r="G59" s="59"/>
      <c r="H59" s="60"/>
      <c r="I59" s="64">
        <f t="shared" si="0"/>
        <v>0</v>
      </c>
      <c r="J59" s="65"/>
      <c r="K59" s="64">
        <f t="shared" si="5"/>
        <v>0</v>
      </c>
      <c r="L59" s="66">
        <f t="shared" si="6"/>
        <v>0</v>
      </c>
      <c r="M59" s="67"/>
    </row>
    <row r="60" spans="1:13" ht="18.75" customHeight="1" x14ac:dyDescent="0.3">
      <c r="A60" s="62"/>
      <c r="B60" s="63"/>
      <c r="C60" s="61"/>
      <c r="D60" s="56"/>
      <c r="E60" s="57"/>
      <c r="F60" s="58"/>
      <c r="G60" s="59"/>
      <c r="H60" s="60"/>
      <c r="I60" s="64">
        <f t="shared" si="0"/>
        <v>0</v>
      </c>
      <c r="J60" s="65"/>
      <c r="K60" s="64">
        <f t="shared" si="5"/>
        <v>0</v>
      </c>
      <c r="L60" s="66">
        <f t="shared" si="6"/>
        <v>0</v>
      </c>
      <c r="M60" s="67"/>
    </row>
    <row r="61" spans="1:13" ht="18.75" customHeight="1" x14ac:dyDescent="0.3">
      <c r="A61" s="62"/>
      <c r="B61" s="63"/>
      <c r="C61" s="61"/>
      <c r="D61" s="56"/>
      <c r="E61" s="57"/>
      <c r="F61" s="58"/>
      <c r="G61" s="59"/>
      <c r="H61" s="60"/>
      <c r="I61" s="64">
        <f t="shared" si="0"/>
        <v>0</v>
      </c>
      <c r="J61" s="65"/>
      <c r="K61" s="64">
        <f t="shared" si="5"/>
        <v>0</v>
      </c>
      <c r="L61" s="66">
        <f t="shared" si="6"/>
        <v>0</v>
      </c>
      <c r="M61" s="67"/>
    </row>
    <row r="62" spans="1:13" ht="18.75" customHeight="1" x14ac:dyDescent="0.3">
      <c r="A62" s="62"/>
      <c r="B62" s="63"/>
      <c r="C62" s="61"/>
      <c r="D62" s="56"/>
      <c r="E62" s="57"/>
      <c r="F62" s="58"/>
      <c r="G62" s="59"/>
      <c r="H62" s="60"/>
      <c r="I62" s="64">
        <f t="shared" si="0"/>
        <v>0</v>
      </c>
      <c r="J62" s="65"/>
      <c r="K62" s="64">
        <f t="shared" si="5"/>
        <v>0</v>
      </c>
      <c r="L62" s="66">
        <f t="shared" si="6"/>
        <v>0</v>
      </c>
      <c r="M62" s="67"/>
    </row>
    <row r="63" spans="1:13" ht="18.75" customHeight="1" x14ac:dyDescent="0.3">
      <c r="A63" s="69"/>
      <c r="B63" s="70"/>
      <c r="C63" s="71"/>
      <c r="D63" s="290" t="s">
        <v>78</v>
      </c>
      <c r="E63" s="290"/>
      <c r="F63" s="290"/>
      <c r="G63" s="291"/>
      <c r="H63" s="72"/>
      <c r="I63" s="72">
        <f>SUM(I8:I62)</f>
        <v>0</v>
      </c>
      <c r="J63" s="72"/>
      <c r="K63" s="72">
        <f>SUM(K8:K62)</f>
        <v>0</v>
      </c>
      <c r="L63" s="72">
        <f>SUM(L8:L62)</f>
        <v>0</v>
      </c>
      <c r="M63" s="73"/>
    </row>
    <row r="64" spans="1:13" x14ac:dyDescent="0.3">
      <c r="B64" s="131" t="s">
        <v>142</v>
      </c>
      <c r="C64" s="131"/>
      <c r="D64" s="132" t="s">
        <v>143</v>
      </c>
      <c r="E64" s="131"/>
      <c r="F64" s="133"/>
    </row>
    <row r="65" spans="2:13" x14ac:dyDescent="0.3">
      <c r="B65" s="134"/>
      <c r="C65" s="135"/>
      <c r="D65" s="132" t="s">
        <v>144</v>
      </c>
      <c r="E65" s="134"/>
      <c r="F65" s="133"/>
      <c r="H65" s="22"/>
      <c r="I65" s="22"/>
      <c r="J65" s="23"/>
    </row>
    <row r="66" spans="2:13" x14ac:dyDescent="0.3">
      <c r="B66" s="54"/>
      <c r="C66" s="19"/>
      <c r="D66" s="38"/>
      <c r="E66" s="18"/>
      <c r="F66" s="9"/>
      <c r="H66" s="22"/>
      <c r="I66" s="22"/>
      <c r="J66" s="23"/>
    </row>
    <row r="67" spans="2:13" ht="21" x14ac:dyDescent="0.35">
      <c r="D67" s="1" t="s">
        <v>75</v>
      </c>
      <c r="E67" s="1"/>
      <c r="F67" s="1"/>
      <c r="G67" s="52" t="s">
        <v>85</v>
      </c>
      <c r="H67" s="1"/>
      <c r="I67" s="1"/>
      <c r="K67" s="55"/>
      <c r="L67" s="55"/>
      <c r="M67" s="55"/>
    </row>
    <row r="68" spans="2:13" ht="21" x14ac:dyDescent="0.35">
      <c r="D68" s="1"/>
      <c r="E68" s="1"/>
      <c r="F68" s="1"/>
      <c r="G68" s="87" t="s">
        <v>89</v>
      </c>
      <c r="H68" s="1"/>
      <c r="I68" s="1"/>
      <c r="K68" s="55"/>
      <c r="L68" s="55"/>
      <c r="M68" s="55"/>
    </row>
    <row r="69" spans="2:13" x14ac:dyDescent="0.3">
      <c r="F69" s="6"/>
      <c r="G69" s="88" t="s">
        <v>87</v>
      </c>
      <c r="H69" s="6"/>
      <c r="I69" s="6"/>
      <c r="K69" s="6"/>
      <c r="L69" s="6"/>
    </row>
    <row r="70" spans="2:13" x14ac:dyDescent="0.3">
      <c r="F70" s="6"/>
      <c r="G70" s="7"/>
      <c r="H70" s="6"/>
      <c r="I70" s="6"/>
      <c r="K70" s="6"/>
      <c r="L70" s="6"/>
    </row>
    <row r="71" spans="2:13" ht="21" x14ac:dyDescent="0.35">
      <c r="D71" s="1" t="s">
        <v>76</v>
      </c>
      <c r="E71" s="1"/>
      <c r="F71" s="1"/>
      <c r="G71" s="52" t="s">
        <v>85</v>
      </c>
      <c r="H71" s="1"/>
      <c r="I71" s="46" t="s">
        <v>86</v>
      </c>
      <c r="K71" s="55"/>
      <c r="L71" s="55"/>
      <c r="M71" s="55"/>
    </row>
    <row r="72" spans="2:13" x14ac:dyDescent="0.3">
      <c r="F72" s="6"/>
      <c r="G72" s="88" t="s">
        <v>88</v>
      </c>
      <c r="H72" s="6"/>
      <c r="I72" s="6"/>
      <c r="K72" s="6"/>
      <c r="L72" s="6"/>
    </row>
    <row r="73" spans="2:13" ht="21" x14ac:dyDescent="0.35">
      <c r="D73" s="1"/>
      <c r="E73" s="1"/>
      <c r="F73" s="1"/>
      <c r="G73" s="39"/>
      <c r="H73" s="1"/>
      <c r="I73" s="289"/>
      <c r="J73" s="289"/>
      <c r="K73" s="289"/>
      <c r="L73" s="55"/>
      <c r="M73" s="55"/>
    </row>
    <row r="74" spans="2:13" x14ac:dyDescent="0.3">
      <c r="F74" s="6"/>
      <c r="G74" s="7"/>
      <c r="H74" s="6"/>
      <c r="I74" s="6"/>
      <c r="K74" s="6"/>
      <c r="L74" s="6"/>
    </row>
    <row r="75" spans="2:13" x14ac:dyDescent="0.3">
      <c r="D75" s="292"/>
      <c r="E75" s="292"/>
      <c r="F75" s="292"/>
      <c r="G75" s="292"/>
      <c r="H75" s="292"/>
      <c r="I75" s="292"/>
      <c r="J75" s="292"/>
      <c r="K75" s="292"/>
      <c r="L75" s="292"/>
      <c r="M75" s="292"/>
    </row>
  </sheetData>
  <mergeCells count="25">
    <mergeCell ref="M6:M7"/>
    <mergeCell ref="L6:L7"/>
    <mergeCell ref="F6:F7"/>
    <mergeCell ref="G6:G7"/>
    <mergeCell ref="B3:H3"/>
    <mergeCell ref="D4:H4"/>
    <mergeCell ref="A5:C5"/>
    <mergeCell ref="I5:J5"/>
    <mergeCell ref="D5:H5"/>
    <mergeCell ref="I73:K73"/>
    <mergeCell ref="D63:G63"/>
    <mergeCell ref="J75:M75"/>
    <mergeCell ref="D75:I75"/>
    <mergeCell ref="A1:M1"/>
    <mergeCell ref="J6:K6"/>
    <mergeCell ref="H6:I6"/>
    <mergeCell ref="A4:C4"/>
    <mergeCell ref="J3:M3"/>
    <mergeCell ref="K4:M4"/>
    <mergeCell ref="K5:M5"/>
    <mergeCell ref="A6:A7"/>
    <mergeCell ref="B6:E7"/>
    <mergeCell ref="I4:J4"/>
    <mergeCell ref="A2:D2"/>
    <mergeCell ref="E2:M2"/>
  </mergeCells>
  <phoneticPr fontId="3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90" orientation="landscape" horizontalDpi="300" verticalDpi="300" r:id="rId1"/>
  <headerFooter alignWithMargins="0">
    <oddHeader>&amp;R&amp;"TH SarabunPSK,ธรรมดา"&amp;14
แบบ &amp;A</oddHeader>
    <oddFooter>&amp;R&amp;"TH SarabunPSK,ธรรมดา"&amp;14   แผ่นที่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O37"/>
  <sheetViews>
    <sheetView workbookViewId="0">
      <selection activeCell="S9" sqref="S9"/>
    </sheetView>
  </sheetViews>
  <sheetFormatPr defaultRowHeight="12.75" x14ac:dyDescent="0.2"/>
  <cols>
    <col min="2" max="7" width="4.7109375" customWidth="1"/>
    <col min="11" max="11" width="12.42578125" bestFit="1" customWidth="1"/>
    <col min="13" max="13" width="12.28515625" customWidth="1"/>
    <col min="14" max="14" width="11.7109375" customWidth="1"/>
  </cols>
  <sheetData>
    <row r="1" spans="1:14" ht="21" x14ac:dyDescent="0.35">
      <c r="A1" s="293" t="s">
        <v>66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6" t="s">
        <v>29</v>
      </c>
    </row>
    <row r="2" spans="1:14" ht="21" x14ac:dyDescent="0.35">
      <c r="A2" s="30" t="s">
        <v>9</v>
      </c>
      <c r="B2" s="320" t="str">
        <f>'ปร.4(ก).'!A2</f>
        <v>งานปรับปรุง/ซ่อมแซม</v>
      </c>
      <c r="C2" s="320"/>
      <c r="D2" s="320"/>
      <c r="E2" s="320"/>
      <c r="F2" s="320"/>
      <c r="G2" s="320"/>
      <c r="H2" s="321" t="str">
        <f>'ปร.4(ก).'!E2</f>
        <v>……………อาคารเรียน …………………………………………………………………..</v>
      </c>
      <c r="I2" s="321"/>
      <c r="J2" s="321"/>
      <c r="K2" s="321"/>
      <c r="L2" s="321"/>
      <c r="M2" s="321"/>
      <c r="N2" s="321"/>
    </row>
    <row r="3" spans="1:14" ht="21" x14ac:dyDescent="0.35">
      <c r="A3" s="10" t="s">
        <v>9</v>
      </c>
      <c r="B3" s="322" t="s">
        <v>67</v>
      </c>
      <c r="C3" s="322"/>
      <c r="D3" s="323" t="str">
        <f>'ปร.4(ก).'!B3</f>
        <v>…โรงเรียน…..</v>
      </c>
      <c r="E3" s="323"/>
      <c r="F3" s="323"/>
      <c r="G3" s="323"/>
      <c r="H3" s="323"/>
      <c r="I3" s="323"/>
      <c r="J3" s="323"/>
      <c r="K3" s="323"/>
      <c r="L3" s="95" t="s">
        <v>183</v>
      </c>
      <c r="M3" s="324" t="str">
        <f>'ปร.4(ก).'!J3</f>
        <v>เชียงราย เขต 2</v>
      </c>
      <c r="N3" s="324"/>
    </row>
    <row r="4" spans="1:14" ht="21" x14ac:dyDescent="0.35">
      <c r="A4" s="10" t="s">
        <v>9</v>
      </c>
      <c r="B4" s="20" t="s">
        <v>0</v>
      </c>
      <c r="C4" s="20"/>
      <c r="D4" s="20"/>
      <c r="E4" s="325" t="str">
        <f>+D3</f>
        <v>…โรงเรียน…..</v>
      </c>
      <c r="F4" s="325"/>
      <c r="G4" s="325"/>
      <c r="H4" s="325"/>
      <c r="I4" s="325"/>
      <c r="J4" s="325"/>
      <c r="K4" s="325"/>
      <c r="L4" s="325"/>
      <c r="M4" s="325"/>
      <c r="N4" s="325"/>
    </row>
    <row r="5" spans="1:14" ht="21" x14ac:dyDescent="0.35">
      <c r="A5" s="10" t="s">
        <v>9</v>
      </c>
      <c r="B5" s="326" t="s">
        <v>71</v>
      </c>
      <c r="C5" s="326"/>
      <c r="D5" s="326"/>
      <c r="E5" s="326"/>
      <c r="F5" s="326"/>
      <c r="G5" s="326"/>
      <c r="H5" s="49" t="s">
        <v>10</v>
      </c>
      <c r="I5" s="96">
        <v>1</v>
      </c>
      <c r="J5" s="48" t="s">
        <v>11</v>
      </c>
      <c r="K5" s="327" t="s">
        <v>1</v>
      </c>
      <c r="L5" s="327"/>
      <c r="M5" s="298" t="str">
        <f>'ปร.4(ก).'!K4</f>
        <v>...../..11..../2567</v>
      </c>
      <c r="N5" s="298"/>
    </row>
    <row r="6" spans="1:14" ht="21.75" thickBot="1" x14ac:dyDescent="0.4">
      <c r="A6" s="4"/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1.75" thickTop="1" x14ac:dyDescent="0.2">
      <c r="A7" s="328" t="s">
        <v>2</v>
      </c>
      <c r="B7" s="330" t="s">
        <v>3</v>
      </c>
      <c r="C7" s="331"/>
      <c r="D7" s="331"/>
      <c r="E7" s="331"/>
      <c r="F7" s="331"/>
      <c r="G7" s="331"/>
      <c r="H7" s="331"/>
      <c r="I7" s="331"/>
      <c r="J7" s="332"/>
      <c r="K7" s="94" t="s">
        <v>23</v>
      </c>
      <c r="L7" s="336" t="s">
        <v>50</v>
      </c>
      <c r="M7" s="2" t="s">
        <v>21</v>
      </c>
      <c r="N7" s="328" t="s">
        <v>4</v>
      </c>
    </row>
    <row r="8" spans="1:14" ht="21.75" thickBot="1" x14ac:dyDescent="0.25">
      <c r="A8" s="329"/>
      <c r="B8" s="333"/>
      <c r="C8" s="334"/>
      <c r="D8" s="334"/>
      <c r="E8" s="334"/>
      <c r="F8" s="334"/>
      <c r="G8" s="334"/>
      <c r="H8" s="334"/>
      <c r="I8" s="334"/>
      <c r="J8" s="335"/>
      <c r="K8" s="3" t="s">
        <v>22</v>
      </c>
      <c r="L8" s="337"/>
      <c r="M8" s="3" t="s">
        <v>22</v>
      </c>
      <c r="N8" s="329"/>
    </row>
    <row r="9" spans="1:14" ht="21.75" thickTop="1" x14ac:dyDescent="0.35">
      <c r="A9" s="21">
        <v>1</v>
      </c>
      <c r="B9" s="338" t="s">
        <v>72</v>
      </c>
      <c r="C9" s="339"/>
      <c r="D9" s="339"/>
      <c r="E9" s="339"/>
      <c r="F9" s="339"/>
      <c r="G9" s="339"/>
      <c r="H9" s="339"/>
      <c r="I9" s="339"/>
      <c r="J9" s="340"/>
      <c r="K9" s="35">
        <f>+'ปร.4(ก).'!L63</f>
        <v>0</v>
      </c>
      <c r="L9" s="37">
        <f>'Factor F'!G27</f>
        <v>1.3090999999999999</v>
      </c>
      <c r="M9" s="35">
        <f>K9*L9</f>
        <v>0</v>
      </c>
      <c r="N9" s="11"/>
    </row>
    <row r="10" spans="1:14" ht="21" x14ac:dyDescent="0.35">
      <c r="A10" s="14"/>
      <c r="B10" s="341"/>
      <c r="C10" s="326"/>
      <c r="D10" s="326"/>
      <c r="E10" s="326"/>
      <c r="F10" s="326"/>
      <c r="G10" s="326"/>
      <c r="H10" s="326"/>
      <c r="I10" s="326"/>
      <c r="J10" s="342"/>
      <c r="K10" s="13"/>
      <c r="L10" s="12"/>
      <c r="M10" s="13"/>
      <c r="N10" s="12"/>
    </row>
    <row r="11" spans="1:14" ht="21" x14ac:dyDescent="0.35">
      <c r="A11" s="14"/>
      <c r="B11" s="343"/>
      <c r="C11" s="344"/>
      <c r="D11" s="344"/>
      <c r="E11" s="344"/>
      <c r="F11" s="344"/>
      <c r="G11" s="344"/>
      <c r="H11" s="344"/>
      <c r="I11" s="344"/>
      <c r="J11" s="345"/>
      <c r="K11" s="31"/>
      <c r="L11" s="12"/>
      <c r="M11" s="13"/>
      <c r="N11" s="12"/>
    </row>
    <row r="12" spans="1:14" ht="21" x14ac:dyDescent="0.35">
      <c r="A12" s="14"/>
      <c r="B12" s="346" t="s">
        <v>5</v>
      </c>
      <c r="C12" s="347"/>
      <c r="D12" s="347"/>
      <c r="E12" s="347"/>
      <c r="F12" s="347"/>
      <c r="G12" s="347"/>
      <c r="H12" s="347"/>
      <c r="I12" s="347"/>
      <c r="J12" s="348"/>
      <c r="K12" s="12"/>
      <c r="L12" s="12"/>
      <c r="M12" s="32"/>
      <c r="N12" s="12"/>
    </row>
    <row r="13" spans="1:14" ht="18.75" x14ac:dyDescent="0.3">
      <c r="A13" s="15"/>
      <c r="B13" s="349" t="s">
        <v>12</v>
      </c>
      <c r="C13" s="350"/>
      <c r="D13" s="350"/>
      <c r="E13" s="350"/>
      <c r="F13" s="350"/>
      <c r="G13" s="350"/>
      <c r="H13" s="350"/>
      <c r="I13" s="351">
        <v>0</v>
      </c>
      <c r="J13" s="352"/>
      <c r="K13" s="16"/>
      <c r="L13" s="16"/>
      <c r="M13" s="17"/>
      <c r="N13" s="16"/>
    </row>
    <row r="14" spans="1:14" ht="18.75" x14ac:dyDescent="0.3">
      <c r="A14" s="16"/>
      <c r="B14" s="355" t="s">
        <v>13</v>
      </c>
      <c r="C14" s="356"/>
      <c r="D14" s="356"/>
      <c r="E14" s="356"/>
      <c r="F14" s="356"/>
      <c r="G14" s="356"/>
      <c r="H14" s="356"/>
      <c r="I14" s="357">
        <v>0</v>
      </c>
      <c r="J14" s="358"/>
      <c r="K14" s="16"/>
      <c r="L14" s="16"/>
      <c r="M14" s="17"/>
      <c r="N14" s="16"/>
    </row>
    <row r="15" spans="1:14" ht="18.75" x14ac:dyDescent="0.3">
      <c r="A15" s="16"/>
      <c r="B15" s="355" t="s">
        <v>14</v>
      </c>
      <c r="C15" s="356"/>
      <c r="D15" s="356"/>
      <c r="E15" s="356"/>
      <c r="F15" s="356"/>
      <c r="G15" s="356"/>
      <c r="H15" s="356"/>
      <c r="I15" s="357">
        <v>7.0000000000000007E-2</v>
      </c>
      <c r="J15" s="358"/>
      <c r="K15" s="16"/>
      <c r="L15" s="16"/>
      <c r="M15" s="17"/>
      <c r="N15" s="16"/>
    </row>
    <row r="16" spans="1:14" ht="19.5" thickBot="1" x14ac:dyDescent="0.35">
      <c r="A16" s="28"/>
      <c r="B16" s="359" t="s">
        <v>15</v>
      </c>
      <c r="C16" s="360"/>
      <c r="D16" s="360"/>
      <c r="E16" s="360"/>
      <c r="F16" s="360"/>
      <c r="G16" s="360"/>
      <c r="H16" s="360"/>
      <c r="I16" s="361">
        <v>7.0000000000000007E-2</v>
      </c>
      <c r="J16" s="362"/>
      <c r="K16" s="28"/>
      <c r="L16" s="28"/>
      <c r="M16" s="29"/>
      <c r="N16" s="28"/>
    </row>
    <row r="17" spans="1:15" ht="21.75" thickTop="1" x14ac:dyDescent="0.35">
      <c r="A17" s="363" t="s">
        <v>73</v>
      </c>
      <c r="B17" s="364"/>
      <c r="C17" s="364"/>
      <c r="D17" s="364"/>
      <c r="E17" s="364"/>
      <c r="F17" s="364"/>
      <c r="G17" s="364"/>
      <c r="H17" s="364"/>
      <c r="I17" s="364"/>
      <c r="J17" s="364"/>
      <c r="K17" s="364"/>
      <c r="L17" s="365"/>
      <c r="M17" s="36">
        <f>SUM(M9:M16)</f>
        <v>0</v>
      </c>
      <c r="N17" s="44"/>
    </row>
    <row r="18" spans="1:15" ht="21.75" thickBot="1" x14ac:dyDescent="0.4">
      <c r="A18" s="366" t="str">
        <f>"("&amp;BAHTTEXT(M18)&amp;")"</f>
        <v>(ศูนย์บาทถ้วน)</v>
      </c>
      <c r="B18" s="367"/>
      <c r="C18" s="367"/>
      <c r="D18" s="367"/>
      <c r="E18" s="367"/>
      <c r="F18" s="367"/>
      <c r="G18" s="367"/>
      <c r="H18" s="367"/>
      <c r="I18" s="367"/>
      <c r="J18" s="367"/>
      <c r="K18" s="367"/>
      <c r="L18" s="45" t="s">
        <v>27</v>
      </c>
      <c r="M18" s="34">
        <f>ROUNDDOWN(M17,-2)</f>
        <v>0</v>
      </c>
      <c r="N18" s="43" t="s">
        <v>8</v>
      </c>
    </row>
    <row r="19" spans="1:15" ht="13.5" thickTop="1" x14ac:dyDescent="0.2"/>
    <row r="21" spans="1:15" ht="21" x14ac:dyDescent="0.35">
      <c r="B21" s="353" t="s">
        <v>75</v>
      </c>
      <c r="C21" s="353"/>
      <c r="D21" s="353"/>
      <c r="E21" s="353"/>
      <c r="F21" s="353"/>
      <c r="G21" s="353"/>
      <c r="H21" s="368" t="str">
        <f>+'ปร.4(ก).'!G67</f>
        <v>.......................................................</v>
      </c>
      <c r="I21" s="368"/>
      <c r="J21" s="368"/>
      <c r="K21" s="368"/>
      <c r="L21" s="369" t="str">
        <f>+'ปร.4(ก).'!G69</f>
        <v>ตำแหน่ง...........................................</v>
      </c>
      <c r="M21" s="353"/>
      <c r="N21" s="353"/>
      <c r="O21" s="353"/>
    </row>
    <row r="22" spans="1:15" ht="21" x14ac:dyDescent="0.35">
      <c r="B22" s="90"/>
      <c r="C22" s="90"/>
      <c r="D22" s="90"/>
      <c r="E22" s="90"/>
      <c r="F22" s="90"/>
      <c r="G22" s="90"/>
      <c r="H22" s="93"/>
      <c r="I22" s="93"/>
      <c r="J22" s="93" t="str">
        <f>+'ปร.4(ก).'!G68</f>
        <v>(ชื่อ สกุล ผู้ประมาณการ)</v>
      </c>
      <c r="K22" s="93"/>
      <c r="L22" s="137"/>
      <c r="M22" s="137"/>
      <c r="N22" s="137"/>
    </row>
    <row r="23" spans="1:15" x14ac:dyDescent="0.2">
      <c r="L23" s="137"/>
      <c r="M23" s="137"/>
      <c r="N23" s="137"/>
    </row>
    <row r="24" spans="1:15" ht="21" x14ac:dyDescent="0.35">
      <c r="B24" s="353" t="s">
        <v>76</v>
      </c>
      <c r="C24" s="353"/>
      <c r="D24" s="353"/>
      <c r="E24" s="353"/>
      <c r="F24" s="353"/>
      <c r="G24" s="353"/>
      <c r="H24" s="354" t="str">
        <f>+'ปร.4(ก).'!G71</f>
        <v>.......................................................</v>
      </c>
      <c r="I24" s="354"/>
      <c r="J24" s="354"/>
      <c r="K24" s="354"/>
      <c r="L24" s="91" t="str">
        <f>+'ปร.4(ก).'!I71</f>
        <v>ตำแหน่งผู้อำนวยการโรงเรียน</v>
      </c>
      <c r="M24" s="91"/>
      <c r="N24" s="1"/>
    </row>
    <row r="25" spans="1:15" ht="21" x14ac:dyDescent="0.35">
      <c r="B25" s="292"/>
      <c r="C25" s="292"/>
      <c r="D25" s="292"/>
      <c r="E25" s="292"/>
      <c r="F25" s="292"/>
      <c r="G25" s="292"/>
      <c r="H25" s="368" t="str">
        <f>+'ปร.4(ก).'!G72</f>
        <v>(ชื่อ - สกุล ผู้บริหาร)</v>
      </c>
      <c r="I25" s="368"/>
      <c r="J25" s="368"/>
      <c r="K25" s="368"/>
      <c r="L25" s="370"/>
      <c r="M25" s="370"/>
      <c r="N25" s="370"/>
    </row>
    <row r="26" spans="1:15" ht="18.75" x14ac:dyDescent="0.3"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92"/>
      <c r="M26" s="92"/>
      <c r="N26" s="92"/>
    </row>
    <row r="27" spans="1:15" ht="21" x14ac:dyDescent="0.35">
      <c r="B27" s="353" t="s">
        <v>77</v>
      </c>
      <c r="C27" s="353"/>
      <c r="D27" s="353"/>
      <c r="E27" s="353"/>
      <c r="F27" s="353"/>
      <c r="G27" s="353"/>
      <c r="H27" s="354" t="s">
        <v>24</v>
      </c>
      <c r="I27" s="354"/>
      <c r="J27" s="354"/>
      <c r="K27" s="354"/>
      <c r="L27" s="371" t="s">
        <v>94</v>
      </c>
      <c r="M27" s="371"/>
      <c r="N27" s="371"/>
    </row>
    <row r="28" spans="1:15" ht="21" x14ac:dyDescent="0.35">
      <c r="B28" s="292"/>
      <c r="C28" s="292"/>
      <c r="D28" s="292"/>
      <c r="E28" s="292"/>
      <c r="F28" s="292"/>
      <c r="G28" s="292"/>
      <c r="H28" s="372" t="s">
        <v>154</v>
      </c>
      <c r="I28" s="372"/>
      <c r="J28" s="372"/>
      <c r="K28" s="372"/>
      <c r="L28" s="373"/>
      <c r="M28" s="373"/>
      <c r="N28" s="373"/>
    </row>
    <row r="29" spans="1:15" ht="21" x14ac:dyDescent="0.35">
      <c r="B29" s="353" t="s">
        <v>77</v>
      </c>
      <c r="C29" s="353"/>
      <c r="D29" s="353"/>
      <c r="E29" s="353"/>
      <c r="F29" s="353"/>
      <c r="G29" s="353"/>
      <c r="H29" s="354" t="s">
        <v>24</v>
      </c>
      <c r="I29" s="354"/>
      <c r="J29" s="354"/>
      <c r="K29" s="354"/>
      <c r="L29" s="374" t="s">
        <v>95</v>
      </c>
      <c r="M29" s="375"/>
      <c r="N29" s="375"/>
    </row>
    <row r="30" spans="1:15" ht="18.75" x14ac:dyDescent="0.3">
      <c r="B30" s="292"/>
      <c r="C30" s="292"/>
      <c r="D30" s="292"/>
      <c r="E30" s="292"/>
      <c r="F30" s="292"/>
      <c r="G30" s="292"/>
      <c r="H30" s="372" t="s">
        <v>155</v>
      </c>
      <c r="I30" s="372"/>
      <c r="J30" s="372"/>
      <c r="K30" s="372"/>
      <c r="L30" s="370"/>
      <c r="M30" s="370"/>
      <c r="N30" s="370"/>
    </row>
    <row r="32" spans="1:15" ht="21" x14ac:dyDescent="0.35">
      <c r="B32" s="353" t="s">
        <v>145</v>
      </c>
      <c r="C32" s="353"/>
      <c r="D32" s="353"/>
      <c r="E32" s="353"/>
      <c r="F32" s="353"/>
      <c r="G32" s="353"/>
      <c r="H32" s="354" t="s">
        <v>24</v>
      </c>
      <c r="I32" s="354"/>
      <c r="J32" s="354"/>
      <c r="K32" s="354"/>
      <c r="L32" s="374" t="s">
        <v>146</v>
      </c>
      <c r="M32" s="375"/>
      <c r="N32" s="375"/>
    </row>
    <row r="33" spans="2:14" ht="18.75" x14ac:dyDescent="0.3">
      <c r="B33" s="292"/>
      <c r="C33" s="292"/>
      <c r="D33" s="292"/>
      <c r="E33" s="292"/>
      <c r="F33" s="292"/>
      <c r="G33" s="292"/>
      <c r="H33" s="372" t="s">
        <v>158</v>
      </c>
      <c r="I33" s="372"/>
      <c r="J33" s="372"/>
      <c r="K33" s="372"/>
      <c r="L33" s="370"/>
      <c r="M33" s="370"/>
      <c r="N33" s="370"/>
    </row>
    <row r="34" spans="2:14" ht="14.25" x14ac:dyDescent="0.2">
      <c r="B34" s="138"/>
      <c r="C34" s="138"/>
    </row>
    <row r="35" spans="2:14" ht="14.25" x14ac:dyDescent="0.2">
      <c r="B35" s="138"/>
      <c r="C35" s="138"/>
    </row>
    <row r="36" spans="2:14" s="1" customFormat="1" ht="21" x14ac:dyDescent="0.35">
      <c r="B36" s="1" t="s">
        <v>148</v>
      </c>
    </row>
    <row r="37" spans="2:14" s="1" customFormat="1" ht="21" x14ac:dyDescent="0.35">
      <c r="D37" s="1" t="s">
        <v>147</v>
      </c>
    </row>
  </sheetData>
  <mergeCells count="54">
    <mergeCell ref="B33:G33"/>
    <mergeCell ref="H33:K33"/>
    <mergeCell ref="L33:N33"/>
    <mergeCell ref="B30:G30"/>
    <mergeCell ref="H30:K30"/>
    <mergeCell ref="L30:N30"/>
    <mergeCell ref="B32:G32"/>
    <mergeCell ref="H32:K32"/>
    <mergeCell ref="L32:N32"/>
    <mergeCell ref="B28:G28"/>
    <mergeCell ref="H28:K28"/>
    <mergeCell ref="L28:N28"/>
    <mergeCell ref="B29:G29"/>
    <mergeCell ref="H29:K29"/>
    <mergeCell ref="L29:N29"/>
    <mergeCell ref="B25:G25"/>
    <mergeCell ref="H25:K25"/>
    <mergeCell ref="L25:N25"/>
    <mergeCell ref="B27:G27"/>
    <mergeCell ref="H27:K27"/>
    <mergeCell ref="L27:N27"/>
    <mergeCell ref="B24:G24"/>
    <mergeCell ref="H24:K24"/>
    <mergeCell ref="B14:H14"/>
    <mergeCell ref="I14:J14"/>
    <mergeCell ref="B15:H15"/>
    <mergeCell ref="I15:J15"/>
    <mergeCell ref="B16:H16"/>
    <mergeCell ref="I16:J16"/>
    <mergeCell ref="A17:L17"/>
    <mergeCell ref="A18:K18"/>
    <mergeCell ref="B21:G21"/>
    <mergeCell ref="H21:K21"/>
    <mergeCell ref="L21:O21"/>
    <mergeCell ref="B9:J9"/>
    <mergeCell ref="B10:J10"/>
    <mergeCell ref="B11:J11"/>
    <mergeCell ref="B12:J12"/>
    <mergeCell ref="B13:H13"/>
    <mergeCell ref="I13:J13"/>
    <mergeCell ref="E4:N4"/>
    <mergeCell ref="B5:G5"/>
    <mergeCell ref="K5:L5"/>
    <mergeCell ref="M5:N5"/>
    <mergeCell ref="A7:A8"/>
    <mergeCell ref="B7:J8"/>
    <mergeCell ref="L7:L8"/>
    <mergeCell ref="N7:N8"/>
    <mergeCell ref="A1:M1"/>
    <mergeCell ref="B2:G2"/>
    <mergeCell ref="H2:N2"/>
    <mergeCell ref="B3:C3"/>
    <mergeCell ref="D3:K3"/>
    <mergeCell ref="M3:N3"/>
  </mergeCells>
  <pageMargins left="0.51181102362204722" right="0.51181102362204722" top="0.74803149606299213" bottom="0.55118110236220474" header="0.31496062992125984" footer="0.31496062992125984"/>
  <pageSetup paperSize="9" scale="80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2"/>
  <sheetViews>
    <sheetView workbookViewId="0">
      <selection activeCell="Q15" sqref="Q15"/>
    </sheetView>
  </sheetViews>
  <sheetFormatPr defaultRowHeight="12.75" x14ac:dyDescent="0.2"/>
  <cols>
    <col min="5" max="5" width="14.85546875" bestFit="1" customWidth="1"/>
    <col min="11" max="11" width="13.5703125" customWidth="1"/>
  </cols>
  <sheetData>
    <row r="1" spans="1:11" ht="22.5" x14ac:dyDescent="0.35">
      <c r="A1" s="377" t="s">
        <v>68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</row>
    <row r="2" spans="1:11" ht="21" x14ac:dyDescent="0.35">
      <c r="A2" s="320" t="str">
        <f>'ปร.4(ก).'!A1:B1</f>
        <v>รายการปริมาณงานและราคา</v>
      </c>
      <c r="B2" s="320"/>
      <c r="C2" s="320"/>
      <c r="D2" s="320"/>
      <c r="E2" s="321" t="str">
        <f>'ปร.4(ก).'!E2:M2</f>
        <v>……………อาคารเรียน …………………………………………………………………..</v>
      </c>
      <c r="F2" s="321"/>
      <c r="G2" s="321"/>
      <c r="H2" s="321"/>
      <c r="I2" s="321"/>
      <c r="J2" s="321"/>
      <c r="K2" s="321"/>
    </row>
    <row r="3" spans="1:11" ht="21" x14ac:dyDescent="0.35">
      <c r="A3" s="20" t="s">
        <v>67</v>
      </c>
      <c r="B3" s="325" t="str">
        <f>'ปร.4(ก).'!B3</f>
        <v>…โรงเรียน…..</v>
      </c>
      <c r="C3" s="325"/>
      <c r="D3" s="325"/>
      <c r="E3" s="325"/>
      <c r="F3" s="325"/>
      <c r="G3" s="378" t="s">
        <v>183</v>
      </c>
      <c r="H3" s="378"/>
      <c r="I3" s="325" t="str">
        <f>'ปร.4(ก).'!J3</f>
        <v>เชียงราย เขต 2</v>
      </c>
      <c r="J3" s="325"/>
      <c r="K3" s="325"/>
    </row>
    <row r="4" spans="1:11" ht="21" x14ac:dyDescent="0.35">
      <c r="A4" s="322" t="s">
        <v>0</v>
      </c>
      <c r="B4" s="322"/>
      <c r="C4" s="325" t="str">
        <f>+B3</f>
        <v>…โรงเรียน…..</v>
      </c>
      <c r="D4" s="325"/>
      <c r="E4" s="325"/>
      <c r="F4" s="325"/>
      <c r="G4" s="325"/>
      <c r="H4" s="325"/>
      <c r="I4" s="325"/>
      <c r="J4" s="325"/>
      <c r="K4" s="325"/>
    </row>
    <row r="5" spans="1:11" ht="21" x14ac:dyDescent="0.35">
      <c r="A5" s="326" t="s">
        <v>69</v>
      </c>
      <c r="B5" s="326"/>
      <c r="C5" s="326"/>
      <c r="D5" s="326"/>
      <c r="E5" s="326"/>
      <c r="F5" s="326"/>
      <c r="G5" s="326" t="s">
        <v>10</v>
      </c>
      <c r="H5" s="326"/>
      <c r="I5" s="379"/>
      <c r="J5" s="379"/>
      <c r="K5" s="26" t="s">
        <v>11</v>
      </c>
    </row>
    <row r="6" spans="1:11" ht="21" x14ac:dyDescent="0.35">
      <c r="A6" s="326" t="s">
        <v>1</v>
      </c>
      <c r="B6" s="326"/>
      <c r="C6" s="326"/>
      <c r="D6" s="326"/>
      <c r="E6" s="53" t="str">
        <f>'ปร.4(ก).'!K4</f>
        <v>...../..11..../2567</v>
      </c>
      <c r="F6" s="26"/>
      <c r="G6" s="326"/>
      <c r="H6" s="326"/>
      <c r="I6" s="326"/>
      <c r="J6" s="376"/>
      <c r="K6" s="376"/>
    </row>
    <row r="7" spans="1:11" ht="21.75" thickBot="1" x14ac:dyDescent="0.4">
      <c r="A7" s="380"/>
      <c r="B7" s="380"/>
      <c r="C7" s="380"/>
      <c r="D7" s="380"/>
      <c r="E7" s="380"/>
      <c r="F7" s="380"/>
      <c r="G7" s="380"/>
      <c r="H7" s="380"/>
      <c r="I7" s="380"/>
      <c r="J7" s="380"/>
      <c r="K7" s="380"/>
    </row>
    <row r="8" spans="1:11" ht="21.75" thickTop="1" x14ac:dyDescent="0.2">
      <c r="A8" s="381" t="s">
        <v>2</v>
      </c>
      <c r="B8" s="330" t="s">
        <v>3</v>
      </c>
      <c r="C8" s="331"/>
      <c r="D8" s="331"/>
      <c r="E8" s="331"/>
      <c r="F8" s="331"/>
      <c r="G8" s="332"/>
      <c r="H8" s="383" t="s">
        <v>21</v>
      </c>
      <c r="I8" s="384"/>
      <c r="J8" s="385"/>
      <c r="K8" s="381" t="s">
        <v>4</v>
      </c>
    </row>
    <row r="9" spans="1:11" ht="21.75" thickBot="1" x14ac:dyDescent="0.25">
      <c r="A9" s="382"/>
      <c r="B9" s="333"/>
      <c r="C9" s="334"/>
      <c r="D9" s="334"/>
      <c r="E9" s="334"/>
      <c r="F9" s="334"/>
      <c r="G9" s="335"/>
      <c r="H9" s="386" t="s">
        <v>22</v>
      </c>
      <c r="I9" s="387"/>
      <c r="J9" s="388"/>
      <c r="K9" s="382"/>
    </row>
    <row r="10" spans="1:11" ht="21.75" thickTop="1" x14ac:dyDescent="0.35">
      <c r="A10" s="11"/>
      <c r="B10" s="389" t="s">
        <v>6</v>
      </c>
      <c r="C10" s="390"/>
      <c r="D10" s="390"/>
      <c r="E10" s="390"/>
      <c r="F10" s="390"/>
      <c r="G10" s="391"/>
      <c r="H10" s="392"/>
      <c r="I10" s="393"/>
      <c r="J10" s="394"/>
      <c r="K10" s="11"/>
    </row>
    <row r="11" spans="1:11" ht="21" x14ac:dyDescent="0.35">
      <c r="A11" s="42">
        <f>A10+1</f>
        <v>1</v>
      </c>
      <c r="B11" s="341" t="s">
        <v>72</v>
      </c>
      <c r="C11" s="326"/>
      <c r="D11" s="326"/>
      <c r="E11" s="326"/>
      <c r="F11" s="326"/>
      <c r="G11" s="342"/>
      <c r="H11" s="395">
        <f>ปร.5!M18</f>
        <v>0</v>
      </c>
      <c r="I11" s="396"/>
      <c r="J11" s="397"/>
      <c r="K11" s="12"/>
    </row>
    <row r="12" spans="1:11" ht="21" x14ac:dyDescent="0.35">
      <c r="A12" s="42"/>
      <c r="B12" s="341"/>
      <c r="C12" s="326"/>
      <c r="D12" s="326"/>
      <c r="E12" s="326"/>
      <c r="F12" s="326"/>
      <c r="G12" s="342"/>
      <c r="H12" s="395"/>
      <c r="I12" s="396"/>
      <c r="J12" s="397"/>
      <c r="K12" s="12"/>
    </row>
    <row r="13" spans="1:11" ht="21" x14ac:dyDescent="0.35">
      <c r="A13" s="42"/>
      <c r="B13" s="341"/>
      <c r="C13" s="326"/>
      <c r="D13" s="326"/>
      <c r="E13" s="326"/>
      <c r="F13" s="326"/>
      <c r="G13" s="342"/>
      <c r="H13" s="395"/>
      <c r="I13" s="396"/>
      <c r="J13" s="397"/>
      <c r="K13" s="12"/>
    </row>
    <row r="14" spans="1:11" ht="21" x14ac:dyDescent="0.35">
      <c r="A14" s="14"/>
      <c r="B14" s="398"/>
      <c r="C14" s="327"/>
      <c r="D14" s="327"/>
      <c r="E14" s="327"/>
      <c r="F14" s="327"/>
      <c r="G14" s="399"/>
      <c r="H14" s="395"/>
      <c r="I14" s="396"/>
      <c r="J14" s="397"/>
      <c r="K14" s="12"/>
    </row>
    <row r="15" spans="1:11" ht="21" x14ac:dyDescent="0.35">
      <c r="A15" s="14"/>
      <c r="B15" s="398"/>
      <c r="C15" s="327"/>
      <c r="D15" s="327"/>
      <c r="E15" s="327"/>
      <c r="F15" s="327"/>
      <c r="G15" s="399"/>
      <c r="H15" s="395"/>
      <c r="I15" s="396"/>
      <c r="J15" s="397"/>
      <c r="K15" s="12"/>
    </row>
    <row r="16" spans="1:11" ht="21" x14ac:dyDescent="0.35">
      <c r="A16" s="14"/>
      <c r="B16" s="398"/>
      <c r="C16" s="327"/>
      <c r="D16" s="327"/>
      <c r="E16" s="327"/>
      <c r="F16" s="327"/>
      <c r="G16" s="399"/>
      <c r="H16" s="395"/>
      <c r="I16" s="396"/>
      <c r="J16" s="397"/>
      <c r="K16" s="12"/>
    </row>
    <row r="17" spans="1:12" ht="21" x14ac:dyDescent="0.35">
      <c r="A17" s="14"/>
      <c r="B17" s="398"/>
      <c r="C17" s="327"/>
      <c r="D17" s="327"/>
      <c r="E17" s="327"/>
      <c r="F17" s="327"/>
      <c r="G17" s="399"/>
      <c r="H17" s="395"/>
      <c r="I17" s="396"/>
      <c r="J17" s="397"/>
      <c r="K17" s="12"/>
    </row>
    <row r="18" spans="1:12" ht="21" x14ac:dyDescent="0.35">
      <c r="A18" s="14"/>
      <c r="B18" s="398"/>
      <c r="C18" s="327"/>
      <c r="D18" s="327"/>
      <c r="E18" s="327"/>
      <c r="F18" s="327"/>
      <c r="G18" s="399"/>
      <c r="H18" s="395"/>
      <c r="I18" s="396"/>
      <c r="J18" s="397"/>
      <c r="K18" s="12"/>
    </row>
    <row r="19" spans="1:12" ht="21" x14ac:dyDescent="0.35">
      <c r="A19" s="14"/>
      <c r="B19" s="398"/>
      <c r="C19" s="327"/>
      <c r="D19" s="327"/>
      <c r="E19" s="327"/>
      <c r="F19" s="327"/>
      <c r="G19" s="399"/>
      <c r="H19" s="395"/>
      <c r="I19" s="396"/>
      <c r="J19" s="397"/>
      <c r="K19" s="12"/>
    </row>
    <row r="20" spans="1:12" ht="21.75" thickBot="1" x14ac:dyDescent="0.4">
      <c r="A20" s="40"/>
      <c r="B20" s="400"/>
      <c r="C20" s="401"/>
      <c r="D20" s="401"/>
      <c r="E20" s="401"/>
      <c r="F20" s="401"/>
      <c r="G20" s="402"/>
      <c r="H20" s="403"/>
      <c r="I20" s="404"/>
      <c r="J20" s="405"/>
      <c r="K20" s="27"/>
    </row>
    <row r="21" spans="1:12" ht="22.5" thickTop="1" thickBot="1" x14ac:dyDescent="0.4">
      <c r="A21" s="406" t="s">
        <v>6</v>
      </c>
      <c r="B21" s="363" t="s">
        <v>74</v>
      </c>
      <c r="C21" s="364"/>
      <c r="D21" s="364"/>
      <c r="E21" s="364"/>
      <c r="F21" s="364"/>
      <c r="G21" s="365"/>
      <c r="H21" s="407">
        <f>SUM(H11:H20)</f>
        <v>0</v>
      </c>
      <c r="I21" s="408"/>
      <c r="J21" s="409"/>
      <c r="K21" s="47" t="s">
        <v>8</v>
      </c>
    </row>
    <row r="22" spans="1:12" ht="22.5" thickTop="1" thickBot="1" x14ac:dyDescent="0.4">
      <c r="A22" s="329"/>
      <c r="B22" s="366" t="str">
        <f>"("&amp;BAHTTEXT(H21)&amp;")"</f>
        <v>(ศูนย์บาทถ้วน)</v>
      </c>
      <c r="C22" s="367"/>
      <c r="D22" s="367"/>
      <c r="E22" s="367"/>
      <c r="F22" s="367"/>
      <c r="G22" s="367"/>
      <c r="H22" s="367"/>
      <c r="I22" s="367"/>
      <c r="J22" s="367"/>
      <c r="K22" s="41"/>
    </row>
    <row r="23" spans="1:12" ht="13.5" thickTop="1" x14ac:dyDescent="0.2"/>
    <row r="25" spans="1:12" ht="21" x14ac:dyDescent="0.35">
      <c r="B25" s="139" t="s">
        <v>75</v>
      </c>
      <c r="C25" s="139"/>
      <c r="D25" s="139"/>
      <c r="E25" s="368" t="str">
        <f>+'ปร.4(ก).'!G67</f>
        <v>.......................................................</v>
      </c>
      <c r="F25" s="368"/>
      <c r="G25" s="368"/>
      <c r="H25" s="368"/>
      <c r="I25" s="353" t="str">
        <f>+'ปร.4(ก).'!G69</f>
        <v>ตำแหน่ง...........................................</v>
      </c>
      <c r="J25" s="353"/>
      <c r="K25" s="353"/>
      <c r="L25" s="353"/>
    </row>
    <row r="26" spans="1:12" ht="21" x14ac:dyDescent="0.35">
      <c r="B26" s="90"/>
      <c r="C26" s="90"/>
      <c r="D26" s="90"/>
      <c r="E26" s="368" t="str">
        <f>+'ปร.4(ก).'!G68</f>
        <v>(ชื่อ สกุล ผู้ประมาณการ)</v>
      </c>
      <c r="F26" s="368"/>
      <c r="G26" s="368"/>
      <c r="H26" s="368"/>
      <c r="I26" s="137"/>
      <c r="J26" s="137"/>
      <c r="K26" s="137"/>
    </row>
    <row r="27" spans="1:12" x14ac:dyDescent="0.2">
      <c r="I27" s="137"/>
      <c r="J27" s="137"/>
      <c r="K27" s="137"/>
    </row>
    <row r="28" spans="1:12" ht="21" x14ac:dyDescent="0.35">
      <c r="B28" s="139" t="s">
        <v>76</v>
      </c>
      <c r="C28" s="139"/>
      <c r="D28" s="139"/>
      <c r="E28" s="354" t="str">
        <f>+'ปร.4(ก).'!G71</f>
        <v>.......................................................</v>
      </c>
      <c r="F28" s="354"/>
      <c r="G28" s="354"/>
      <c r="H28" s="354"/>
      <c r="I28" s="91" t="str">
        <f>+'ปร.4(ก).'!I71</f>
        <v>ตำแหน่งผู้อำนวยการโรงเรียน</v>
      </c>
      <c r="J28" s="91"/>
      <c r="K28" s="1"/>
    </row>
    <row r="29" spans="1:12" ht="21" x14ac:dyDescent="0.35">
      <c r="B29" s="136"/>
      <c r="C29" s="136"/>
      <c r="D29" s="136"/>
      <c r="E29" s="368" t="str">
        <f>+'ปร.4(ก).'!G72</f>
        <v>(ชื่อ - สกุล ผู้บริหาร)</v>
      </c>
      <c r="F29" s="368"/>
      <c r="G29" s="368"/>
      <c r="H29" s="368"/>
      <c r="I29" s="370"/>
      <c r="J29" s="370"/>
      <c r="K29" s="370"/>
    </row>
    <row r="30" spans="1:12" ht="18.75" x14ac:dyDescent="0.3">
      <c r="B30" s="89"/>
      <c r="C30" s="89"/>
      <c r="D30" s="89"/>
      <c r="E30" s="89"/>
      <c r="F30" s="89"/>
      <c r="G30" s="89"/>
      <c r="H30" s="89"/>
      <c r="I30" s="92"/>
      <c r="J30" s="92"/>
      <c r="K30" s="92"/>
    </row>
    <row r="31" spans="1:12" ht="21" x14ac:dyDescent="0.35">
      <c r="B31" s="139" t="s">
        <v>77</v>
      </c>
      <c r="C31" s="139"/>
      <c r="D31" s="139"/>
      <c r="E31" s="354" t="s">
        <v>24</v>
      </c>
      <c r="F31" s="354"/>
      <c r="G31" s="354"/>
      <c r="H31" s="354"/>
      <c r="I31" s="371" t="s">
        <v>94</v>
      </c>
      <c r="J31" s="371"/>
      <c r="K31" s="371"/>
    </row>
    <row r="32" spans="1:12" ht="21" x14ac:dyDescent="0.35">
      <c r="B32" s="136"/>
      <c r="C32" s="136"/>
      <c r="D32" s="136"/>
      <c r="E32" s="372" t="s">
        <v>156</v>
      </c>
      <c r="F32" s="372"/>
      <c r="G32" s="372"/>
      <c r="H32" s="372"/>
      <c r="I32" s="373"/>
      <c r="J32" s="373"/>
      <c r="K32" s="373"/>
    </row>
    <row r="33" spans="2:11" ht="11.25" customHeight="1" x14ac:dyDescent="0.35">
      <c r="B33" s="136"/>
      <c r="C33" s="136"/>
      <c r="D33" s="136"/>
      <c r="E33" s="151"/>
      <c r="F33" s="151"/>
      <c r="G33" s="151"/>
      <c r="H33" s="151"/>
      <c r="I33" s="91"/>
      <c r="J33" s="91"/>
      <c r="K33" s="91"/>
    </row>
    <row r="34" spans="2:11" ht="21" x14ac:dyDescent="0.35">
      <c r="B34" s="139" t="s">
        <v>77</v>
      </c>
      <c r="C34" s="139"/>
      <c r="D34" s="139"/>
      <c r="E34" s="354" t="s">
        <v>24</v>
      </c>
      <c r="F34" s="354"/>
      <c r="G34" s="354"/>
      <c r="H34" s="354"/>
      <c r="I34" s="374" t="s">
        <v>95</v>
      </c>
      <c r="J34" s="375"/>
      <c r="K34" s="375"/>
    </row>
    <row r="35" spans="2:11" ht="18.75" x14ac:dyDescent="0.3">
      <c r="B35" s="136"/>
      <c r="C35" s="136"/>
      <c r="D35" s="136"/>
      <c r="E35" s="372" t="s">
        <v>157</v>
      </c>
      <c r="F35" s="372"/>
      <c r="G35" s="372"/>
      <c r="H35" s="372"/>
      <c r="I35" s="370"/>
      <c r="J35" s="370"/>
      <c r="K35" s="370"/>
    </row>
    <row r="36" spans="2:11" x14ac:dyDescent="0.2">
      <c r="E36" s="137"/>
      <c r="F36" s="137"/>
      <c r="G36" s="137"/>
      <c r="H36" s="137"/>
    </row>
    <row r="37" spans="2:11" ht="21" x14ac:dyDescent="0.35">
      <c r="B37" s="139" t="s">
        <v>145</v>
      </c>
      <c r="C37" s="139"/>
      <c r="D37" s="139"/>
      <c r="E37" s="354" t="s">
        <v>24</v>
      </c>
      <c r="F37" s="354"/>
      <c r="G37" s="354"/>
      <c r="H37" s="354"/>
      <c r="I37" s="374" t="s">
        <v>146</v>
      </c>
      <c r="J37" s="375"/>
      <c r="K37" s="375"/>
    </row>
    <row r="38" spans="2:11" ht="18.75" x14ac:dyDescent="0.3">
      <c r="B38" s="136"/>
      <c r="C38" s="136"/>
      <c r="D38" s="136"/>
      <c r="E38" s="372" t="s">
        <v>159</v>
      </c>
      <c r="F38" s="372"/>
      <c r="G38" s="372"/>
      <c r="H38" s="372"/>
      <c r="I38" s="370"/>
      <c r="J38" s="370"/>
      <c r="K38" s="370"/>
    </row>
    <row r="39" spans="2:11" ht="14.25" x14ac:dyDescent="0.2">
      <c r="B39" s="138"/>
      <c r="C39" s="138"/>
    </row>
    <row r="40" spans="2:11" ht="14.25" x14ac:dyDescent="0.2">
      <c r="B40" s="138"/>
      <c r="C40" s="138"/>
    </row>
    <row r="41" spans="2:11" s="1" customFormat="1" ht="21" x14ac:dyDescent="0.35">
      <c r="B41" s="1" t="s">
        <v>148</v>
      </c>
    </row>
    <row r="42" spans="2:11" s="1" customFormat="1" ht="21" x14ac:dyDescent="0.35">
      <c r="D42" s="1" t="s">
        <v>147</v>
      </c>
    </row>
  </sheetData>
  <mergeCells count="64">
    <mergeCell ref="E31:H31"/>
    <mergeCell ref="I31:K31"/>
    <mergeCell ref="E32:H32"/>
    <mergeCell ref="I32:K32"/>
    <mergeCell ref="E25:H25"/>
    <mergeCell ref="E28:H28"/>
    <mergeCell ref="E29:H29"/>
    <mergeCell ref="I25:L25"/>
    <mergeCell ref="E26:H26"/>
    <mergeCell ref="I29:K29"/>
    <mergeCell ref="E37:H37"/>
    <mergeCell ref="I37:K37"/>
    <mergeCell ref="E38:H38"/>
    <mergeCell ref="I38:K38"/>
    <mergeCell ref="E34:H34"/>
    <mergeCell ref="I34:K34"/>
    <mergeCell ref="E35:H35"/>
    <mergeCell ref="I35:K35"/>
    <mergeCell ref="B20:G20"/>
    <mergeCell ref="H20:J20"/>
    <mergeCell ref="A21:A22"/>
    <mergeCell ref="B21:G21"/>
    <mergeCell ref="H21:J21"/>
    <mergeCell ref="B22:J22"/>
    <mergeCell ref="B16:G16"/>
    <mergeCell ref="H16:J16"/>
    <mergeCell ref="B18:G18"/>
    <mergeCell ref="H18:J18"/>
    <mergeCell ref="B19:G19"/>
    <mergeCell ref="H19:J19"/>
    <mergeCell ref="B17:G17"/>
    <mergeCell ref="H17:J17"/>
    <mergeCell ref="B13:G13"/>
    <mergeCell ref="H13:J13"/>
    <mergeCell ref="B14:G14"/>
    <mergeCell ref="H14:J14"/>
    <mergeCell ref="B15:G15"/>
    <mergeCell ref="H15:J15"/>
    <mergeCell ref="B10:G10"/>
    <mergeCell ref="H10:J10"/>
    <mergeCell ref="B11:G11"/>
    <mergeCell ref="H11:J11"/>
    <mergeCell ref="B12:G12"/>
    <mergeCell ref="H12:J12"/>
    <mergeCell ref="A7:K7"/>
    <mergeCell ref="A8:A9"/>
    <mergeCell ref="B8:G9"/>
    <mergeCell ref="H8:J8"/>
    <mergeCell ref="K8:K9"/>
    <mergeCell ref="H9:J9"/>
    <mergeCell ref="A6:D6"/>
    <mergeCell ref="G6:I6"/>
    <mergeCell ref="J6:K6"/>
    <mergeCell ref="A1:K1"/>
    <mergeCell ref="A2:D2"/>
    <mergeCell ref="E2:K2"/>
    <mergeCell ref="B3:F3"/>
    <mergeCell ref="G3:H3"/>
    <mergeCell ref="I3:K3"/>
    <mergeCell ref="A4:B4"/>
    <mergeCell ref="C4:K4"/>
    <mergeCell ref="A5:F5"/>
    <mergeCell ref="G5:H5"/>
    <mergeCell ref="I5:J5"/>
  </mergeCells>
  <pageMargins left="0.51181102362204722" right="0.31496062992125984" top="0.74803149606299213" bottom="0.55118110236220474" header="0.31496062992125984" footer="0.31496062992125984"/>
  <pageSetup paperSize="9" scale="80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34"/>
  <sheetViews>
    <sheetView tabSelected="1" workbookViewId="0">
      <selection activeCell="AC13" sqref="AC13"/>
    </sheetView>
  </sheetViews>
  <sheetFormatPr defaultColWidth="10.28515625" defaultRowHeight="21" x14ac:dyDescent="0.35"/>
  <cols>
    <col min="1" max="1" width="9.140625" style="153" customWidth="1"/>
    <col min="2" max="2" width="4.140625" style="153" customWidth="1"/>
    <col min="3" max="3" width="7.7109375" style="153" customWidth="1"/>
    <col min="4" max="4" width="4.140625" style="153" customWidth="1"/>
    <col min="5" max="5" width="13.140625" style="153" customWidth="1"/>
    <col min="6" max="6" width="6.7109375" style="153" customWidth="1"/>
    <col min="7" max="7" width="13.140625" style="153" customWidth="1"/>
    <col min="8" max="8" width="3.140625" style="153" customWidth="1"/>
    <col min="9" max="9" width="12.7109375" style="153" customWidth="1"/>
    <col min="10" max="10" width="7.5703125" style="237" customWidth="1"/>
    <col min="11" max="11" width="8" style="153" customWidth="1"/>
    <col min="12" max="12" width="8.28515625" style="153" customWidth="1"/>
    <col min="13" max="13" width="12.85546875" style="153" customWidth="1"/>
    <col min="14" max="14" width="10.28515625" style="153" customWidth="1"/>
    <col min="15" max="15" width="10.28515625" style="153" hidden="1" customWidth="1"/>
    <col min="16" max="16" width="20.85546875" style="153" hidden="1" customWidth="1"/>
    <col min="17" max="17" width="13.28515625" style="153" hidden="1" customWidth="1"/>
    <col min="18" max="20" width="10.28515625" style="153" hidden="1" customWidth="1"/>
    <col min="21" max="21" width="23" style="154" hidden="1" customWidth="1"/>
    <col min="22" max="23" width="10.28515625" style="153" hidden="1" customWidth="1"/>
    <col min="24" max="24" width="23.140625" style="153" hidden="1" customWidth="1"/>
    <col min="25" max="25" width="16.42578125" style="153" hidden="1" customWidth="1"/>
    <col min="26" max="26" width="0.28515625" style="153" hidden="1" customWidth="1"/>
    <col min="27" max="27" width="10.28515625" style="153" hidden="1" customWidth="1"/>
    <col min="28" max="29" width="10.28515625" style="153" customWidth="1"/>
    <col min="30" max="256" width="10.28515625" style="153"/>
    <col min="257" max="257" width="9.140625" style="153" customWidth="1"/>
    <col min="258" max="258" width="4.140625" style="153" customWidth="1"/>
    <col min="259" max="259" width="7.7109375" style="153" customWidth="1"/>
    <col min="260" max="260" width="4.140625" style="153" customWidth="1"/>
    <col min="261" max="261" width="13.140625" style="153" customWidth="1"/>
    <col min="262" max="262" width="6.7109375" style="153" customWidth="1"/>
    <col min="263" max="263" width="13.140625" style="153" customWidth="1"/>
    <col min="264" max="264" width="3.140625" style="153" customWidth="1"/>
    <col min="265" max="265" width="12.7109375" style="153" customWidth="1"/>
    <col min="266" max="266" width="7.5703125" style="153" customWidth="1"/>
    <col min="267" max="267" width="8" style="153" customWidth="1"/>
    <col min="268" max="268" width="8.28515625" style="153" customWidth="1"/>
    <col min="269" max="269" width="12.85546875" style="153" customWidth="1"/>
    <col min="270" max="271" width="10.28515625" style="153" customWidth="1"/>
    <col min="272" max="272" width="20.85546875" style="153" customWidth="1"/>
    <col min="273" max="273" width="13.28515625" style="153" customWidth="1"/>
    <col min="274" max="276" width="10.28515625" style="153" customWidth="1"/>
    <col min="277" max="277" width="23" style="153" customWidth="1"/>
    <col min="278" max="279" width="10.28515625" style="153" customWidth="1"/>
    <col min="280" max="280" width="23.140625" style="153" customWidth="1"/>
    <col min="281" max="281" width="16.42578125" style="153" customWidth="1"/>
    <col min="282" max="282" width="0.28515625" style="153" customWidth="1"/>
    <col min="283" max="285" width="10.28515625" style="153" customWidth="1"/>
    <col min="286" max="512" width="10.28515625" style="153"/>
    <col min="513" max="513" width="9.140625" style="153" customWidth="1"/>
    <col min="514" max="514" width="4.140625" style="153" customWidth="1"/>
    <col min="515" max="515" width="7.7109375" style="153" customWidth="1"/>
    <col min="516" max="516" width="4.140625" style="153" customWidth="1"/>
    <col min="517" max="517" width="13.140625" style="153" customWidth="1"/>
    <col min="518" max="518" width="6.7109375" style="153" customWidth="1"/>
    <col min="519" max="519" width="13.140625" style="153" customWidth="1"/>
    <col min="520" max="520" width="3.140625" style="153" customWidth="1"/>
    <col min="521" max="521" width="12.7109375" style="153" customWidth="1"/>
    <col min="522" max="522" width="7.5703125" style="153" customWidth="1"/>
    <col min="523" max="523" width="8" style="153" customWidth="1"/>
    <col min="524" max="524" width="8.28515625" style="153" customWidth="1"/>
    <col min="525" max="525" width="12.85546875" style="153" customWidth="1"/>
    <col min="526" max="527" width="10.28515625" style="153" customWidth="1"/>
    <col min="528" max="528" width="20.85546875" style="153" customWidth="1"/>
    <col min="529" max="529" width="13.28515625" style="153" customWidth="1"/>
    <col min="530" max="532" width="10.28515625" style="153" customWidth="1"/>
    <col min="533" max="533" width="23" style="153" customWidth="1"/>
    <col min="534" max="535" width="10.28515625" style="153" customWidth="1"/>
    <col min="536" max="536" width="23.140625" style="153" customWidth="1"/>
    <col min="537" max="537" width="16.42578125" style="153" customWidth="1"/>
    <col min="538" max="538" width="0.28515625" style="153" customWidth="1"/>
    <col min="539" max="541" width="10.28515625" style="153" customWidth="1"/>
    <col min="542" max="768" width="10.28515625" style="153"/>
    <col min="769" max="769" width="9.140625" style="153" customWidth="1"/>
    <col min="770" max="770" width="4.140625" style="153" customWidth="1"/>
    <col min="771" max="771" width="7.7109375" style="153" customWidth="1"/>
    <col min="772" max="772" width="4.140625" style="153" customWidth="1"/>
    <col min="773" max="773" width="13.140625" style="153" customWidth="1"/>
    <col min="774" max="774" width="6.7109375" style="153" customWidth="1"/>
    <col min="775" max="775" width="13.140625" style="153" customWidth="1"/>
    <col min="776" max="776" width="3.140625" style="153" customWidth="1"/>
    <col min="777" max="777" width="12.7109375" style="153" customWidth="1"/>
    <col min="778" max="778" width="7.5703125" style="153" customWidth="1"/>
    <col min="779" max="779" width="8" style="153" customWidth="1"/>
    <col min="780" max="780" width="8.28515625" style="153" customWidth="1"/>
    <col min="781" max="781" width="12.85546875" style="153" customWidth="1"/>
    <col min="782" max="783" width="10.28515625" style="153" customWidth="1"/>
    <col min="784" max="784" width="20.85546875" style="153" customWidth="1"/>
    <col min="785" max="785" width="13.28515625" style="153" customWidth="1"/>
    <col min="786" max="788" width="10.28515625" style="153" customWidth="1"/>
    <col min="789" max="789" width="23" style="153" customWidth="1"/>
    <col min="790" max="791" width="10.28515625" style="153" customWidth="1"/>
    <col min="792" max="792" width="23.140625" style="153" customWidth="1"/>
    <col min="793" max="793" width="16.42578125" style="153" customWidth="1"/>
    <col min="794" max="794" width="0.28515625" style="153" customWidth="1"/>
    <col min="795" max="797" width="10.28515625" style="153" customWidth="1"/>
    <col min="798" max="1024" width="10.28515625" style="153"/>
    <col min="1025" max="1025" width="9.140625" style="153" customWidth="1"/>
    <col min="1026" max="1026" width="4.140625" style="153" customWidth="1"/>
    <col min="1027" max="1027" width="7.7109375" style="153" customWidth="1"/>
    <col min="1028" max="1028" width="4.140625" style="153" customWidth="1"/>
    <col min="1029" max="1029" width="13.140625" style="153" customWidth="1"/>
    <col min="1030" max="1030" width="6.7109375" style="153" customWidth="1"/>
    <col min="1031" max="1031" width="13.140625" style="153" customWidth="1"/>
    <col min="1032" max="1032" width="3.140625" style="153" customWidth="1"/>
    <col min="1033" max="1033" width="12.7109375" style="153" customWidth="1"/>
    <col min="1034" max="1034" width="7.5703125" style="153" customWidth="1"/>
    <col min="1035" max="1035" width="8" style="153" customWidth="1"/>
    <col min="1036" max="1036" width="8.28515625" style="153" customWidth="1"/>
    <col min="1037" max="1037" width="12.85546875" style="153" customWidth="1"/>
    <col min="1038" max="1039" width="10.28515625" style="153" customWidth="1"/>
    <col min="1040" max="1040" width="20.85546875" style="153" customWidth="1"/>
    <col min="1041" max="1041" width="13.28515625" style="153" customWidth="1"/>
    <col min="1042" max="1044" width="10.28515625" style="153" customWidth="1"/>
    <col min="1045" max="1045" width="23" style="153" customWidth="1"/>
    <col min="1046" max="1047" width="10.28515625" style="153" customWidth="1"/>
    <col min="1048" max="1048" width="23.140625" style="153" customWidth="1"/>
    <col min="1049" max="1049" width="16.42578125" style="153" customWidth="1"/>
    <col min="1050" max="1050" width="0.28515625" style="153" customWidth="1"/>
    <col min="1051" max="1053" width="10.28515625" style="153" customWidth="1"/>
    <col min="1054" max="1280" width="10.28515625" style="153"/>
    <col min="1281" max="1281" width="9.140625" style="153" customWidth="1"/>
    <col min="1282" max="1282" width="4.140625" style="153" customWidth="1"/>
    <col min="1283" max="1283" width="7.7109375" style="153" customWidth="1"/>
    <col min="1284" max="1284" width="4.140625" style="153" customWidth="1"/>
    <col min="1285" max="1285" width="13.140625" style="153" customWidth="1"/>
    <col min="1286" max="1286" width="6.7109375" style="153" customWidth="1"/>
    <col min="1287" max="1287" width="13.140625" style="153" customWidth="1"/>
    <col min="1288" max="1288" width="3.140625" style="153" customWidth="1"/>
    <col min="1289" max="1289" width="12.7109375" style="153" customWidth="1"/>
    <col min="1290" max="1290" width="7.5703125" style="153" customWidth="1"/>
    <col min="1291" max="1291" width="8" style="153" customWidth="1"/>
    <col min="1292" max="1292" width="8.28515625" style="153" customWidth="1"/>
    <col min="1293" max="1293" width="12.85546875" style="153" customWidth="1"/>
    <col min="1294" max="1295" width="10.28515625" style="153" customWidth="1"/>
    <col min="1296" max="1296" width="20.85546875" style="153" customWidth="1"/>
    <col min="1297" max="1297" width="13.28515625" style="153" customWidth="1"/>
    <col min="1298" max="1300" width="10.28515625" style="153" customWidth="1"/>
    <col min="1301" max="1301" width="23" style="153" customWidth="1"/>
    <col min="1302" max="1303" width="10.28515625" style="153" customWidth="1"/>
    <col min="1304" max="1304" width="23.140625" style="153" customWidth="1"/>
    <col min="1305" max="1305" width="16.42578125" style="153" customWidth="1"/>
    <col min="1306" max="1306" width="0.28515625" style="153" customWidth="1"/>
    <col min="1307" max="1309" width="10.28515625" style="153" customWidth="1"/>
    <col min="1310" max="1536" width="10.28515625" style="153"/>
    <col min="1537" max="1537" width="9.140625" style="153" customWidth="1"/>
    <col min="1538" max="1538" width="4.140625" style="153" customWidth="1"/>
    <col min="1539" max="1539" width="7.7109375" style="153" customWidth="1"/>
    <col min="1540" max="1540" width="4.140625" style="153" customWidth="1"/>
    <col min="1541" max="1541" width="13.140625" style="153" customWidth="1"/>
    <col min="1542" max="1542" width="6.7109375" style="153" customWidth="1"/>
    <col min="1543" max="1543" width="13.140625" style="153" customWidth="1"/>
    <col min="1544" max="1544" width="3.140625" style="153" customWidth="1"/>
    <col min="1545" max="1545" width="12.7109375" style="153" customWidth="1"/>
    <col min="1546" max="1546" width="7.5703125" style="153" customWidth="1"/>
    <col min="1547" max="1547" width="8" style="153" customWidth="1"/>
    <col min="1548" max="1548" width="8.28515625" style="153" customWidth="1"/>
    <col min="1549" max="1549" width="12.85546875" style="153" customWidth="1"/>
    <col min="1550" max="1551" width="10.28515625" style="153" customWidth="1"/>
    <col min="1552" max="1552" width="20.85546875" style="153" customWidth="1"/>
    <col min="1553" max="1553" width="13.28515625" style="153" customWidth="1"/>
    <col min="1554" max="1556" width="10.28515625" style="153" customWidth="1"/>
    <col min="1557" max="1557" width="23" style="153" customWidth="1"/>
    <col min="1558" max="1559" width="10.28515625" style="153" customWidth="1"/>
    <col min="1560" max="1560" width="23.140625" style="153" customWidth="1"/>
    <col min="1561" max="1561" width="16.42578125" style="153" customWidth="1"/>
    <col min="1562" max="1562" width="0.28515625" style="153" customWidth="1"/>
    <col min="1563" max="1565" width="10.28515625" style="153" customWidth="1"/>
    <col min="1566" max="1792" width="10.28515625" style="153"/>
    <col min="1793" max="1793" width="9.140625" style="153" customWidth="1"/>
    <col min="1794" max="1794" width="4.140625" style="153" customWidth="1"/>
    <col min="1795" max="1795" width="7.7109375" style="153" customWidth="1"/>
    <col min="1796" max="1796" width="4.140625" style="153" customWidth="1"/>
    <col min="1797" max="1797" width="13.140625" style="153" customWidth="1"/>
    <col min="1798" max="1798" width="6.7109375" style="153" customWidth="1"/>
    <col min="1799" max="1799" width="13.140625" style="153" customWidth="1"/>
    <col min="1800" max="1800" width="3.140625" style="153" customWidth="1"/>
    <col min="1801" max="1801" width="12.7109375" style="153" customWidth="1"/>
    <col min="1802" max="1802" width="7.5703125" style="153" customWidth="1"/>
    <col min="1803" max="1803" width="8" style="153" customWidth="1"/>
    <col min="1804" max="1804" width="8.28515625" style="153" customWidth="1"/>
    <col min="1805" max="1805" width="12.85546875" style="153" customWidth="1"/>
    <col min="1806" max="1807" width="10.28515625" style="153" customWidth="1"/>
    <col min="1808" max="1808" width="20.85546875" style="153" customWidth="1"/>
    <col min="1809" max="1809" width="13.28515625" style="153" customWidth="1"/>
    <col min="1810" max="1812" width="10.28515625" style="153" customWidth="1"/>
    <col min="1813" max="1813" width="23" style="153" customWidth="1"/>
    <col min="1814" max="1815" width="10.28515625" style="153" customWidth="1"/>
    <col min="1816" max="1816" width="23.140625" style="153" customWidth="1"/>
    <col min="1817" max="1817" width="16.42578125" style="153" customWidth="1"/>
    <col min="1818" max="1818" width="0.28515625" style="153" customWidth="1"/>
    <col min="1819" max="1821" width="10.28515625" style="153" customWidth="1"/>
    <col min="1822" max="2048" width="10.28515625" style="153"/>
    <col min="2049" max="2049" width="9.140625" style="153" customWidth="1"/>
    <col min="2050" max="2050" width="4.140625" style="153" customWidth="1"/>
    <col min="2051" max="2051" width="7.7109375" style="153" customWidth="1"/>
    <col min="2052" max="2052" width="4.140625" style="153" customWidth="1"/>
    <col min="2053" max="2053" width="13.140625" style="153" customWidth="1"/>
    <col min="2054" max="2054" width="6.7109375" style="153" customWidth="1"/>
    <col min="2055" max="2055" width="13.140625" style="153" customWidth="1"/>
    <col min="2056" max="2056" width="3.140625" style="153" customWidth="1"/>
    <col min="2057" max="2057" width="12.7109375" style="153" customWidth="1"/>
    <col min="2058" max="2058" width="7.5703125" style="153" customWidth="1"/>
    <col min="2059" max="2059" width="8" style="153" customWidth="1"/>
    <col min="2060" max="2060" width="8.28515625" style="153" customWidth="1"/>
    <col min="2061" max="2061" width="12.85546875" style="153" customWidth="1"/>
    <col min="2062" max="2063" width="10.28515625" style="153" customWidth="1"/>
    <col min="2064" max="2064" width="20.85546875" style="153" customWidth="1"/>
    <col min="2065" max="2065" width="13.28515625" style="153" customWidth="1"/>
    <col min="2066" max="2068" width="10.28515625" style="153" customWidth="1"/>
    <col min="2069" max="2069" width="23" style="153" customWidth="1"/>
    <col min="2070" max="2071" width="10.28515625" style="153" customWidth="1"/>
    <col min="2072" max="2072" width="23.140625" style="153" customWidth="1"/>
    <col min="2073" max="2073" width="16.42578125" style="153" customWidth="1"/>
    <col min="2074" max="2074" width="0.28515625" style="153" customWidth="1"/>
    <col min="2075" max="2077" width="10.28515625" style="153" customWidth="1"/>
    <col min="2078" max="2304" width="10.28515625" style="153"/>
    <col min="2305" max="2305" width="9.140625" style="153" customWidth="1"/>
    <col min="2306" max="2306" width="4.140625" style="153" customWidth="1"/>
    <col min="2307" max="2307" width="7.7109375" style="153" customWidth="1"/>
    <col min="2308" max="2308" width="4.140625" style="153" customWidth="1"/>
    <col min="2309" max="2309" width="13.140625" style="153" customWidth="1"/>
    <col min="2310" max="2310" width="6.7109375" style="153" customWidth="1"/>
    <col min="2311" max="2311" width="13.140625" style="153" customWidth="1"/>
    <col min="2312" max="2312" width="3.140625" style="153" customWidth="1"/>
    <col min="2313" max="2313" width="12.7109375" style="153" customWidth="1"/>
    <col min="2314" max="2314" width="7.5703125" style="153" customWidth="1"/>
    <col min="2315" max="2315" width="8" style="153" customWidth="1"/>
    <col min="2316" max="2316" width="8.28515625" style="153" customWidth="1"/>
    <col min="2317" max="2317" width="12.85546875" style="153" customWidth="1"/>
    <col min="2318" max="2319" width="10.28515625" style="153" customWidth="1"/>
    <col min="2320" max="2320" width="20.85546875" style="153" customWidth="1"/>
    <col min="2321" max="2321" width="13.28515625" style="153" customWidth="1"/>
    <col min="2322" max="2324" width="10.28515625" style="153" customWidth="1"/>
    <col min="2325" max="2325" width="23" style="153" customWidth="1"/>
    <col min="2326" max="2327" width="10.28515625" style="153" customWidth="1"/>
    <col min="2328" max="2328" width="23.140625" style="153" customWidth="1"/>
    <col min="2329" max="2329" width="16.42578125" style="153" customWidth="1"/>
    <col min="2330" max="2330" width="0.28515625" style="153" customWidth="1"/>
    <col min="2331" max="2333" width="10.28515625" style="153" customWidth="1"/>
    <col min="2334" max="2560" width="10.28515625" style="153"/>
    <col min="2561" max="2561" width="9.140625" style="153" customWidth="1"/>
    <col min="2562" max="2562" width="4.140625" style="153" customWidth="1"/>
    <col min="2563" max="2563" width="7.7109375" style="153" customWidth="1"/>
    <col min="2564" max="2564" width="4.140625" style="153" customWidth="1"/>
    <col min="2565" max="2565" width="13.140625" style="153" customWidth="1"/>
    <col min="2566" max="2566" width="6.7109375" style="153" customWidth="1"/>
    <col min="2567" max="2567" width="13.140625" style="153" customWidth="1"/>
    <col min="2568" max="2568" width="3.140625" style="153" customWidth="1"/>
    <col min="2569" max="2569" width="12.7109375" style="153" customWidth="1"/>
    <col min="2570" max="2570" width="7.5703125" style="153" customWidth="1"/>
    <col min="2571" max="2571" width="8" style="153" customWidth="1"/>
    <col min="2572" max="2572" width="8.28515625" style="153" customWidth="1"/>
    <col min="2573" max="2573" width="12.85546875" style="153" customWidth="1"/>
    <col min="2574" max="2575" width="10.28515625" style="153" customWidth="1"/>
    <col min="2576" max="2576" width="20.85546875" style="153" customWidth="1"/>
    <col min="2577" max="2577" width="13.28515625" style="153" customWidth="1"/>
    <col min="2578" max="2580" width="10.28515625" style="153" customWidth="1"/>
    <col min="2581" max="2581" width="23" style="153" customWidth="1"/>
    <col min="2582" max="2583" width="10.28515625" style="153" customWidth="1"/>
    <col min="2584" max="2584" width="23.140625" style="153" customWidth="1"/>
    <col min="2585" max="2585" width="16.42578125" style="153" customWidth="1"/>
    <col min="2586" max="2586" width="0.28515625" style="153" customWidth="1"/>
    <col min="2587" max="2589" width="10.28515625" style="153" customWidth="1"/>
    <col min="2590" max="2816" width="10.28515625" style="153"/>
    <col min="2817" max="2817" width="9.140625" style="153" customWidth="1"/>
    <col min="2818" max="2818" width="4.140625" style="153" customWidth="1"/>
    <col min="2819" max="2819" width="7.7109375" style="153" customWidth="1"/>
    <col min="2820" max="2820" width="4.140625" style="153" customWidth="1"/>
    <col min="2821" max="2821" width="13.140625" style="153" customWidth="1"/>
    <col min="2822" max="2822" width="6.7109375" style="153" customWidth="1"/>
    <col min="2823" max="2823" width="13.140625" style="153" customWidth="1"/>
    <col min="2824" max="2824" width="3.140625" style="153" customWidth="1"/>
    <col min="2825" max="2825" width="12.7109375" style="153" customWidth="1"/>
    <col min="2826" max="2826" width="7.5703125" style="153" customWidth="1"/>
    <col min="2827" max="2827" width="8" style="153" customWidth="1"/>
    <col min="2828" max="2828" width="8.28515625" style="153" customWidth="1"/>
    <col min="2829" max="2829" width="12.85546875" style="153" customWidth="1"/>
    <col min="2830" max="2831" width="10.28515625" style="153" customWidth="1"/>
    <col min="2832" max="2832" width="20.85546875" style="153" customWidth="1"/>
    <col min="2833" max="2833" width="13.28515625" style="153" customWidth="1"/>
    <col min="2834" max="2836" width="10.28515625" style="153" customWidth="1"/>
    <col min="2837" max="2837" width="23" style="153" customWidth="1"/>
    <col min="2838" max="2839" width="10.28515625" style="153" customWidth="1"/>
    <col min="2840" max="2840" width="23.140625" style="153" customWidth="1"/>
    <col min="2841" max="2841" width="16.42578125" style="153" customWidth="1"/>
    <col min="2842" max="2842" width="0.28515625" style="153" customWidth="1"/>
    <col min="2843" max="2845" width="10.28515625" style="153" customWidth="1"/>
    <col min="2846" max="3072" width="10.28515625" style="153"/>
    <col min="3073" max="3073" width="9.140625" style="153" customWidth="1"/>
    <col min="3074" max="3074" width="4.140625" style="153" customWidth="1"/>
    <col min="3075" max="3075" width="7.7109375" style="153" customWidth="1"/>
    <col min="3076" max="3076" width="4.140625" style="153" customWidth="1"/>
    <col min="3077" max="3077" width="13.140625" style="153" customWidth="1"/>
    <col min="3078" max="3078" width="6.7109375" style="153" customWidth="1"/>
    <col min="3079" max="3079" width="13.140625" style="153" customWidth="1"/>
    <col min="3080" max="3080" width="3.140625" style="153" customWidth="1"/>
    <col min="3081" max="3081" width="12.7109375" style="153" customWidth="1"/>
    <col min="3082" max="3082" width="7.5703125" style="153" customWidth="1"/>
    <col min="3083" max="3083" width="8" style="153" customWidth="1"/>
    <col min="3084" max="3084" width="8.28515625" style="153" customWidth="1"/>
    <col min="3085" max="3085" width="12.85546875" style="153" customWidth="1"/>
    <col min="3086" max="3087" width="10.28515625" style="153" customWidth="1"/>
    <col min="3088" max="3088" width="20.85546875" style="153" customWidth="1"/>
    <col min="3089" max="3089" width="13.28515625" style="153" customWidth="1"/>
    <col min="3090" max="3092" width="10.28515625" style="153" customWidth="1"/>
    <col min="3093" max="3093" width="23" style="153" customWidth="1"/>
    <col min="3094" max="3095" width="10.28515625" style="153" customWidth="1"/>
    <col min="3096" max="3096" width="23.140625" style="153" customWidth="1"/>
    <col min="3097" max="3097" width="16.42578125" style="153" customWidth="1"/>
    <col min="3098" max="3098" width="0.28515625" style="153" customWidth="1"/>
    <col min="3099" max="3101" width="10.28515625" style="153" customWidth="1"/>
    <col min="3102" max="3328" width="10.28515625" style="153"/>
    <col min="3329" max="3329" width="9.140625" style="153" customWidth="1"/>
    <col min="3330" max="3330" width="4.140625" style="153" customWidth="1"/>
    <col min="3331" max="3331" width="7.7109375" style="153" customWidth="1"/>
    <col min="3332" max="3332" width="4.140625" style="153" customWidth="1"/>
    <col min="3333" max="3333" width="13.140625" style="153" customWidth="1"/>
    <col min="3334" max="3334" width="6.7109375" style="153" customWidth="1"/>
    <col min="3335" max="3335" width="13.140625" style="153" customWidth="1"/>
    <col min="3336" max="3336" width="3.140625" style="153" customWidth="1"/>
    <col min="3337" max="3337" width="12.7109375" style="153" customWidth="1"/>
    <col min="3338" max="3338" width="7.5703125" style="153" customWidth="1"/>
    <col min="3339" max="3339" width="8" style="153" customWidth="1"/>
    <col min="3340" max="3340" width="8.28515625" style="153" customWidth="1"/>
    <col min="3341" max="3341" width="12.85546875" style="153" customWidth="1"/>
    <col min="3342" max="3343" width="10.28515625" style="153" customWidth="1"/>
    <col min="3344" max="3344" width="20.85546875" style="153" customWidth="1"/>
    <col min="3345" max="3345" width="13.28515625" style="153" customWidth="1"/>
    <col min="3346" max="3348" width="10.28515625" style="153" customWidth="1"/>
    <col min="3349" max="3349" width="23" style="153" customWidth="1"/>
    <col min="3350" max="3351" width="10.28515625" style="153" customWidth="1"/>
    <col min="3352" max="3352" width="23.140625" style="153" customWidth="1"/>
    <col min="3353" max="3353" width="16.42578125" style="153" customWidth="1"/>
    <col min="3354" max="3354" width="0.28515625" style="153" customWidth="1"/>
    <col min="3355" max="3357" width="10.28515625" style="153" customWidth="1"/>
    <col min="3358" max="3584" width="10.28515625" style="153"/>
    <col min="3585" max="3585" width="9.140625" style="153" customWidth="1"/>
    <col min="3586" max="3586" width="4.140625" style="153" customWidth="1"/>
    <col min="3587" max="3587" width="7.7109375" style="153" customWidth="1"/>
    <col min="3588" max="3588" width="4.140625" style="153" customWidth="1"/>
    <col min="3589" max="3589" width="13.140625" style="153" customWidth="1"/>
    <col min="3590" max="3590" width="6.7109375" style="153" customWidth="1"/>
    <col min="3591" max="3591" width="13.140625" style="153" customWidth="1"/>
    <col min="3592" max="3592" width="3.140625" style="153" customWidth="1"/>
    <col min="3593" max="3593" width="12.7109375" style="153" customWidth="1"/>
    <col min="3594" max="3594" width="7.5703125" style="153" customWidth="1"/>
    <col min="3595" max="3595" width="8" style="153" customWidth="1"/>
    <col min="3596" max="3596" width="8.28515625" style="153" customWidth="1"/>
    <col min="3597" max="3597" width="12.85546875" style="153" customWidth="1"/>
    <col min="3598" max="3599" width="10.28515625" style="153" customWidth="1"/>
    <col min="3600" max="3600" width="20.85546875" style="153" customWidth="1"/>
    <col min="3601" max="3601" width="13.28515625" style="153" customWidth="1"/>
    <col min="3602" max="3604" width="10.28515625" style="153" customWidth="1"/>
    <col min="3605" max="3605" width="23" style="153" customWidth="1"/>
    <col min="3606" max="3607" width="10.28515625" style="153" customWidth="1"/>
    <col min="3608" max="3608" width="23.140625" style="153" customWidth="1"/>
    <col min="3609" max="3609" width="16.42578125" style="153" customWidth="1"/>
    <col min="3610" max="3610" width="0.28515625" style="153" customWidth="1"/>
    <col min="3611" max="3613" width="10.28515625" style="153" customWidth="1"/>
    <col min="3614" max="3840" width="10.28515625" style="153"/>
    <col min="3841" max="3841" width="9.140625" style="153" customWidth="1"/>
    <col min="3842" max="3842" width="4.140625" style="153" customWidth="1"/>
    <col min="3843" max="3843" width="7.7109375" style="153" customWidth="1"/>
    <col min="3844" max="3844" width="4.140625" style="153" customWidth="1"/>
    <col min="3845" max="3845" width="13.140625" style="153" customWidth="1"/>
    <col min="3846" max="3846" width="6.7109375" style="153" customWidth="1"/>
    <col min="3847" max="3847" width="13.140625" style="153" customWidth="1"/>
    <col min="3848" max="3848" width="3.140625" style="153" customWidth="1"/>
    <col min="3849" max="3849" width="12.7109375" style="153" customWidth="1"/>
    <col min="3850" max="3850" width="7.5703125" style="153" customWidth="1"/>
    <col min="3851" max="3851" width="8" style="153" customWidth="1"/>
    <col min="3852" max="3852" width="8.28515625" style="153" customWidth="1"/>
    <col min="3853" max="3853" width="12.85546875" style="153" customWidth="1"/>
    <col min="3854" max="3855" width="10.28515625" style="153" customWidth="1"/>
    <col min="3856" max="3856" width="20.85546875" style="153" customWidth="1"/>
    <col min="3857" max="3857" width="13.28515625" style="153" customWidth="1"/>
    <col min="3858" max="3860" width="10.28515625" style="153" customWidth="1"/>
    <col min="3861" max="3861" width="23" style="153" customWidth="1"/>
    <col min="3862" max="3863" width="10.28515625" style="153" customWidth="1"/>
    <col min="3864" max="3864" width="23.140625" style="153" customWidth="1"/>
    <col min="3865" max="3865" width="16.42578125" style="153" customWidth="1"/>
    <col min="3866" max="3866" width="0.28515625" style="153" customWidth="1"/>
    <col min="3867" max="3869" width="10.28515625" style="153" customWidth="1"/>
    <col min="3870" max="4096" width="10.28515625" style="153"/>
    <col min="4097" max="4097" width="9.140625" style="153" customWidth="1"/>
    <col min="4098" max="4098" width="4.140625" style="153" customWidth="1"/>
    <col min="4099" max="4099" width="7.7109375" style="153" customWidth="1"/>
    <col min="4100" max="4100" width="4.140625" style="153" customWidth="1"/>
    <col min="4101" max="4101" width="13.140625" style="153" customWidth="1"/>
    <col min="4102" max="4102" width="6.7109375" style="153" customWidth="1"/>
    <col min="4103" max="4103" width="13.140625" style="153" customWidth="1"/>
    <col min="4104" max="4104" width="3.140625" style="153" customWidth="1"/>
    <col min="4105" max="4105" width="12.7109375" style="153" customWidth="1"/>
    <col min="4106" max="4106" width="7.5703125" style="153" customWidth="1"/>
    <col min="4107" max="4107" width="8" style="153" customWidth="1"/>
    <col min="4108" max="4108" width="8.28515625" style="153" customWidth="1"/>
    <col min="4109" max="4109" width="12.85546875" style="153" customWidth="1"/>
    <col min="4110" max="4111" width="10.28515625" style="153" customWidth="1"/>
    <col min="4112" max="4112" width="20.85546875" style="153" customWidth="1"/>
    <col min="4113" max="4113" width="13.28515625" style="153" customWidth="1"/>
    <col min="4114" max="4116" width="10.28515625" style="153" customWidth="1"/>
    <col min="4117" max="4117" width="23" style="153" customWidth="1"/>
    <col min="4118" max="4119" width="10.28515625" style="153" customWidth="1"/>
    <col min="4120" max="4120" width="23.140625" style="153" customWidth="1"/>
    <col min="4121" max="4121" width="16.42578125" style="153" customWidth="1"/>
    <col min="4122" max="4122" width="0.28515625" style="153" customWidth="1"/>
    <col min="4123" max="4125" width="10.28515625" style="153" customWidth="1"/>
    <col min="4126" max="4352" width="10.28515625" style="153"/>
    <col min="4353" max="4353" width="9.140625" style="153" customWidth="1"/>
    <col min="4354" max="4354" width="4.140625" style="153" customWidth="1"/>
    <col min="4355" max="4355" width="7.7109375" style="153" customWidth="1"/>
    <col min="4356" max="4356" width="4.140625" style="153" customWidth="1"/>
    <col min="4357" max="4357" width="13.140625" style="153" customWidth="1"/>
    <col min="4358" max="4358" width="6.7109375" style="153" customWidth="1"/>
    <col min="4359" max="4359" width="13.140625" style="153" customWidth="1"/>
    <col min="4360" max="4360" width="3.140625" style="153" customWidth="1"/>
    <col min="4361" max="4361" width="12.7109375" style="153" customWidth="1"/>
    <col min="4362" max="4362" width="7.5703125" style="153" customWidth="1"/>
    <col min="4363" max="4363" width="8" style="153" customWidth="1"/>
    <col min="4364" max="4364" width="8.28515625" style="153" customWidth="1"/>
    <col min="4365" max="4365" width="12.85546875" style="153" customWidth="1"/>
    <col min="4366" max="4367" width="10.28515625" style="153" customWidth="1"/>
    <col min="4368" max="4368" width="20.85546875" style="153" customWidth="1"/>
    <col min="4369" max="4369" width="13.28515625" style="153" customWidth="1"/>
    <col min="4370" max="4372" width="10.28515625" style="153" customWidth="1"/>
    <col min="4373" max="4373" width="23" style="153" customWidth="1"/>
    <col min="4374" max="4375" width="10.28515625" style="153" customWidth="1"/>
    <col min="4376" max="4376" width="23.140625" style="153" customWidth="1"/>
    <col min="4377" max="4377" width="16.42578125" style="153" customWidth="1"/>
    <col min="4378" max="4378" width="0.28515625" style="153" customWidth="1"/>
    <col min="4379" max="4381" width="10.28515625" style="153" customWidth="1"/>
    <col min="4382" max="4608" width="10.28515625" style="153"/>
    <col min="4609" max="4609" width="9.140625" style="153" customWidth="1"/>
    <col min="4610" max="4610" width="4.140625" style="153" customWidth="1"/>
    <col min="4611" max="4611" width="7.7109375" style="153" customWidth="1"/>
    <col min="4612" max="4612" width="4.140625" style="153" customWidth="1"/>
    <col min="4613" max="4613" width="13.140625" style="153" customWidth="1"/>
    <col min="4614" max="4614" width="6.7109375" style="153" customWidth="1"/>
    <col min="4615" max="4615" width="13.140625" style="153" customWidth="1"/>
    <col min="4616" max="4616" width="3.140625" style="153" customWidth="1"/>
    <col min="4617" max="4617" width="12.7109375" style="153" customWidth="1"/>
    <col min="4618" max="4618" width="7.5703125" style="153" customWidth="1"/>
    <col min="4619" max="4619" width="8" style="153" customWidth="1"/>
    <col min="4620" max="4620" width="8.28515625" style="153" customWidth="1"/>
    <col min="4621" max="4621" width="12.85546875" style="153" customWidth="1"/>
    <col min="4622" max="4623" width="10.28515625" style="153" customWidth="1"/>
    <col min="4624" max="4624" width="20.85546875" style="153" customWidth="1"/>
    <col min="4625" max="4625" width="13.28515625" style="153" customWidth="1"/>
    <col min="4626" max="4628" width="10.28515625" style="153" customWidth="1"/>
    <col min="4629" max="4629" width="23" style="153" customWidth="1"/>
    <col min="4630" max="4631" width="10.28515625" style="153" customWidth="1"/>
    <col min="4632" max="4632" width="23.140625" style="153" customWidth="1"/>
    <col min="4633" max="4633" width="16.42578125" style="153" customWidth="1"/>
    <col min="4634" max="4634" width="0.28515625" style="153" customWidth="1"/>
    <col min="4635" max="4637" width="10.28515625" style="153" customWidth="1"/>
    <col min="4638" max="4864" width="10.28515625" style="153"/>
    <col min="4865" max="4865" width="9.140625" style="153" customWidth="1"/>
    <col min="4866" max="4866" width="4.140625" style="153" customWidth="1"/>
    <col min="4867" max="4867" width="7.7109375" style="153" customWidth="1"/>
    <col min="4868" max="4868" width="4.140625" style="153" customWidth="1"/>
    <col min="4869" max="4869" width="13.140625" style="153" customWidth="1"/>
    <col min="4870" max="4870" width="6.7109375" style="153" customWidth="1"/>
    <col min="4871" max="4871" width="13.140625" style="153" customWidth="1"/>
    <col min="4872" max="4872" width="3.140625" style="153" customWidth="1"/>
    <col min="4873" max="4873" width="12.7109375" style="153" customWidth="1"/>
    <col min="4874" max="4874" width="7.5703125" style="153" customWidth="1"/>
    <col min="4875" max="4875" width="8" style="153" customWidth="1"/>
    <col min="4876" max="4876" width="8.28515625" style="153" customWidth="1"/>
    <col min="4877" max="4877" width="12.85546875" style="153" customWidth="1"/>
    <col min="4878" max="4879" width="10.28515625" style="153" customWidth="1"/>
    <col min="4880" max="4880" width="20.85546875" style="153" customWidth="1"/>
    <col min="4881" max="4881" width="13.28515625" style="153" customWidth="1"/>
    <col min="4882" max="4884" width="10.28515625" style="153" customWidth="1"/>
    <col min="4885" max="4885" width="23" style="153" customWidth="1"/>
    <col min="4886" max="4887" width="10.28515625" style="153" customWidth="1"/>
    <col min="4888" max="4888" width="23.140625" style="153" customWidth="1"/>
    <col min="4889" max="4889" width="16.42578125" style="153" customWidth="1"/>
    <col min="4890" max="4890" width="0.28515625" style="153" customWidth="1"/>
    <col min="4891" max="4893" width="10.28515625" style="153" customWidth="1"/>
    <col min="4894" max="5120" width="10.28515625" style="153"/>
    <col min="5121" max="5121" width="9.140625" style="153" customWidth="1"/>
    <col min="5122" max="5122" width="4.140625" style="153" customWidth="1"/>
    <col min="5123" max="5123" width="7.7109375" style="153" customWidth="1"/>
    <col min="5124" max="5124" width="4.140625" style="153" customWidth="1"/>
    <col min="5125" max="5125" width="13.140625" style="153" customWidth="1"/>
    <col min="5126" max="5126" width="6.7109375" style="153" customWidth="1"/>
    <col min="5127" max="5127" width="13.140625" style="153" customWidth="1"/>
    <col min="5128" max="5128" width="3.140625" style="153" customWidth="1"/>
    <col min="5129" max="5129" width="12.7109375" style="153" customWidth="1"/>
    <col min="5130" max="5130" width="7.5703125" style="153" customWidth="1"/>
    <col min="5131" max="5131" width="8" style="153" customWidth="1"/>
    <col min="5132" max="5132" width="8.28515625" style="153" customWidth="1"/>
    <col min="5133" max="5133" width="12.85546875" style="153" customWidth="1"/>
    <col min="5134" max="5135" width="10.28515625" style="153" customWidth="1"/>
    <col min="5136" max="5136" width="20.85546875" style="153" customWidth="1"/>
    <col min="5137" max="5137" width="13.28515625" style="153" customWidth="1"/>
    <col min="5138" max="5140" width="10.28515625" style="153" customWidth="1"/>
    <col min="5141" max="5141" width="23" style="153" customWidth="1"/>
    <col min="5142" max="5143" width="10.28515625" style="153" customWidth="1"/>
    <col min="5144" max="5144" width="23.140625" style="153" customWidth="1"/>
    <col min="5145" max="5145" width="16.42578125" style="153" customWidth="1"/>
    <col min="5146" max="5146" width="0.28515625" style="153" customWidth="1"/>
    <col min="5147" max="5149" width="10.28515625" style="153" customWidth="1"/>
    <col min="5150" max="5376" width="10.28515625" style="153"/>
    <col min="5377" max="5377" width="9.140625" style="153" customWidth="1"/>
    <col min="5378" max="5378" width="4.140625" style="153" customWidth="1"/>
    <col min="5379" max="5379" width="7.7109375" style="153" customWidth="1"/>
    <col min="5380" max="5380" width="4.140625" style="153" customWidth="1"/>
    <col min="5381" max="5381" width="13.140625" style="153" customWidth="1"/>
    <col min="5382" max="5382" width="6.7109375" style="153" customWidth="1"/>
    <col min="5383" max="5383" width="13.140625" style="153" customWidth="1"/>
    <col min="5384" max="5384" width="3.140625" style="153" customWidth="1"/>
    <col min="5385" max="5385" width="12.7109375" style="153" customWidth="1"/>
    <col min="5386" max="5386" width="7.5703125" style="153" customWidth="1"/>
    <col min="5387" max="5387" width="8" style="153" customWidth="1"/>
    <col min="5388" max="5388" width="8.28515625" style="153" customWidth="1"/>
    <col min="5389" max="5389" width="12.85546875" style="153" customWidth="1"/>
    <col min="5390" max="5391" width="10.28515625" style="153" customWidth="1"/>
    <col min="5392" max="5392" width="20.85546875" style="153" customWidth="1"/>
    <col min="5393" max="5393" width="13.28515625" style="153" customWidth="1"/>
    <col min="5394" max="5396" width="10.28515625" style="153" customWidth="1"/>
    <col min="5397" max="5397" width="23" style="153" customWidth="1"/>
    <col min="5398" max="5399" width="10.28515625" style="153" customWidth="1"/>
    <col min="5400" max="5400" width="23.140625" style="153" customWidth="1"/>
    <col min="5401" max="5401" width="16.42578125" style="153" customWidth="1"/>
    <col min="5402" max="5402" width="0.28515625" style="153" customWidth="1"/>
    <col min="5403" max="5405" width="10.28515625" style="153" customWidth="1"/>
    <col min="5406" max="5632" width="10.28515625" style="153"/>
    <col min="5633" max="5633" width="9.140625" style="153" customWidth="1"/>
    <col min="5634" max="5634" width="4.140625" style="153" customWidth="1"/>
    <col min="5635" max="5635" width="7.7109375" style="153" customWidth="1"/>
    <col min="5636" max="5636" width="4.140625" style="153" customWidth="1"/>
    <col min="5637" max="5637" width="13.140625" style="153" customWidth="1"/>
    <col min="5638" max="5638" width="6.7109375" style="153" customWidth="1"/>
    <col min="5639" max="5639" width="13.140625" style="153" customWidth="1"/>
    <col min="5640" max="5640" width="3.140625" style="153" customWidth="1"/>
    <col min="5641" max="5641" width="12.7109375" style="153" customWidth="1"/>
    <col min="5642" max="5642" width="7.5703125" style="153" customWidth="1"/>
    <col min="5643" max="5643" width="8" style="153" customWidth="1"/>
    <col min="5644" max="5644" width="8.28515625" style="153" customWidth="1"/>
    <col min="5645" max="5645" width="12.85546875" style="153" customWidth="1"/>
    <col min="5646" max="5647" width="10.28515625" style="153" customWidth="1"/>
    <col min="5648" max="5648" width="20.85546875" style="153" customWidth="1"/>
    <col min="5649" max="5649" width="13.28515625" style="153" customWidth="1"/>
    <col min="5650" max="5652" width="10.28515625" style="153" customWidth="1"/>
    <col min="5653" max="5653" width="23" style="153" customWidth="1"/>
    <col min="5654" max="5655" width="10.28515625" style="153" customWidth="1"/>
    <col min="5656" max="5656" width="23.140625" style="153" customWidth="1"/>
    <col min="5657" max="5657" width="16.42578125" style="153" customWidth="1"/>
    <col min="5658" max="5658" width="0.28515625" style="153" customWidth="1"/>
    <col min="5659" max="5661" width="10.28515625" style="153" customWidth="1"/>
    <col min="5662" max="5888" width="10.28515625" style="153"/>
    <col min="5889" max="5889" width="9.140625" style="153" customWidth="1"/>
    <col min="5890" max="5890" width="4.140625" style="153" customWidth="1"/>
    <col min="5891" max="5891" width="7.7109375" style="153" customWidth="1"/>
    <col min="5892" max="5892" width="4.140625" style="153" customWidth="1"/>
    <col min="5893" max="5893" width="13.140625" style="153" customWidth="1"/>
    <col min="5894" max="5894" width="6.7109375" style="153" customWidth="1"/>
    <col min="5895" max="5895" width="13.140625" style="153" customWidth="1"/>
    <col min="5896" max="5896" width="3.140625" style="153" customWidth="1"/>
    <col min="5897" max="5897" width="12.7109375" style="153" customWidth="1"/>
    <col min="5898" max="5898" width="7.5703125" style="153" customWidth="1"/>
    <col min="5899" max="5899" width="8" style="153" customWidth="1"/>
    <col min="5900" max="5900" width="8.28515625" style="153" customWidth="1"/>
    <col min="5901" max="5901" width="12.85546875" style="153" customWidth="1"/>
    <col min="5902" max="5903" width="10.28515625" style="153" customWidth="1"/>
    <col min="5904" max="5904" width="20.85546875" style="153" customWidth="1"/>
    <col min="5905" max="5905" width="13.28515625" style="153" customWidth="1"/>
    <col min="5906" max="5908" width="10.28515625" style="153" customWidth="1"/>
    <col min="5909" max="5909" width="23" style="153" customWidth="1"/>
    <col min="5910" max="5911" width="10.28515625" style="153" customWidth="1"/>
    <col min="5912" max="5912" width="23.140625" style="153" customWidth="1"/>
    <col min="5913" max="5913" width="16.42578125" style="153" customWidth="1"/>
    <col min="5914" max="5914" width="0.28515625" style="153" customWidth="1"/>
    <col min="5915" max="5917" width="10.28515625" style="153" customWidth="1"/>
    <col min="5918" max="6144" width="10.28515625" style="153"/>
    <col min="6145" max="6145" width="9.140625" style="153" customWidth="1"/>
    <col min="6146" max="6146" width="4.140625" style="153" customWidth="1"/>
    <col min="6147" max="6147" width="7.7109375" style="153" customWidth="1"/>
    <col min="6148" max="6148" width="4.140625" style="153" customWidth="1"/>
    <col min="6149" max="6149" width="13.140625" style="153" customWidth="1"/>
    <col min="6150" max="6150" width="6.7109375" style="153" customWidth="1"/>
    <col min="6151" max="6151" width="13.140625" style="153" customWidth="1"/>
    <col min="6152" max="6152" width="3.140625" style="153" customWidth="1"/>
    <col min="6153" max="6153" width="12.7109375" style="153" customWidth="1"/>
    <col min="6154" max="6154" width="7.5703125" style="153" customWidth="1"/>
    <col min="6155" max="6155" width="8" style="153" customWidth="1"/>
    <col min="6156" max="6156" width="8.28515625" style="153" customWidth="1"/>
    <col min="6157" max="6157" width="12.85546875" style="153" customWidth="1"/>
    <col min="6158" max="6159" width="10.28515625" style="153" customWidth="1"/>
    <col min="6160" max="6160" width="20.85546875" style="153" customWidth="1"/>
    <col min="6161" max="6161" width="13.28515625" style="153" customWidth="1"/>
    <col min="6162" max="6164" width="10.28515625" style="153" customWidth="1"/>
    <col min="6165" max="6165" width="23" style="153" customWidth="1"/>
    <col min="6166" max="6167" width="10.28515625" style="153" customWidth="1"/>
    <col min="6168" max="6168" width="23.140625" style="153" customWidth="1"/>
    <col min="6169" max="6169" width="16.42578125" style="153" customWidth="1"/>
    <col min="6170" max="6170" width="0.28515625" style="153" customWidth="1"/>
    <col min="6171" max="6173" width="10.28515625" style="153" customWidth="1"/>
    <col min="6174" max="6400" width="10.28515625" style="153"/>
    <col min="6401" max="6401" width="9.140625" style="153" customWidth="1"/>
    <col min="6402" max="6402" width="4.140625" style="153" customWidth="1"/>
    <col min="6403" max="6403" width="7.7109375" style="153" customWidth="1"/>
    <col min="6404" max="6404" width="4.140625" style="153" customWidth="1"/>
    <col min="6405" max="6405" width="13.140625" style="153" customWidth="1"/>
    <col min="6406" max="6406" width="6.7109375" style="153" customWidth="1"/>
    <col min="6407" max="6407" width="13.140625" style="153" customWidth="1"/>
    <col min="6408" max="6408" width="3.140625" style="153" customWidth="1"/>
    <col min="6409" max="6409" width="12.7109375" style="153" customWidth="1"/>
    <col min="6410" max="6410" width="7.5703125" style="153" customWidth="1"/>
    <col min="6411" max="6411" width="8" style="153" customWidth="1"/>
    <col min="6412" max="6412" width="8.28515625" style="153" customWidth="1"/>
    <col min="6413" max="6413" width="12.85546875" style="153" customWidth="1"/>
    <col min="6414" max="6415" width="10.28515625" style="153" customWidth="1"/>
    <col min="6416" max="6416" width="20.85546875" style="153" customWidth="1"/>
    <col min="6417" max="6417" width="13.28515625" style="153" customWidth="1"/>
    <col min="6418" max="6420" width="10.28515625" style="153" customWidth="1"/>
    <col min="6421" max="6421" width="23" style="153" customWidth="1"/>
    <col min="6422" max="6423" width="10.28515625" style="153" customWidth="1"/>
    <col min="6424" max="6424" width="23.140625" style="153" customWidth="1"/>
    <col min="6425" max="6425" width="16.42578125" style="153" customWidth="1"/>
    <col min="6426" max="6426" width="0.28515625" style="153" customWidth="1"/>
    <col min="6427" max="6429" width="10.28515625" style="153" customWidth="1"/>
    <col min="6430" max="6656" width="10.28515625" style="153"/>
    <col min="6657" max="6657" width="9.140625" style="153" customWidth="1"/>
    <col min="6658" max="6658" width="4.140625" style="153" customWidth="1"/>
    <col min="6659" max="6659" width="7.7109375" style="153" customWidth="1"/>
    <col min="6660" max="6660" width="4.140625" style="153" customWidth="1"/>
    <col min="6661" max="6661" width="13.140625" style="153" customWidth="1"/>
    <col min="6662" max="6662" width="6.7109375" style="153" customWidth="1"/>
    <col min="6663" max="6663" width="13.140625" style="153" customWidth="1"/>
    <col min="6664" max="6664" width="3.140625" style="153" customWidth="1"/>
    <col min="6665" max="6665" width="12.7109375" style="153" customWidth="1"/>
    <col min="6666" max="6666" width="7.5703125" style="153" customWidth="1"/>
    <col min="6667" max="6667" width="8" style="153" customWidth="1"/>
    <col min="6668" max="6668" width="8.28515625" style="153" customWidth="1"/>
    <col min="6669" max="6669" width="12.85546875" style="153" customWidth="1"/>
    <col min="6670" max="6671" width="10.28515625" style="153" customWidth="1"/>
    <col min="6672" max="6672" width="20.85546875" style="153" customWidth="1"/>
    <col min="6673" max="6673" width="13.28515625" style="153" customWidth="1"/>
    <col min="6674" max="6676" width="10.28515625" style="153" customWidth="1"/>
    <col min="6677" max="6677" width="23" style="153" customWidth="1"/>
    <col min="6678" max="6679" width="10.28515625" style="153" customWidth="1"/>
    <col min="6680" max="6680" width="23.140625" style="153" customWidth="1"/>
    <col min="6681" max="6681" width="16.42578125" style="153" customWidth="1"/>
    <col min="6682" max="6682" width="0.28515625" style="153" customWidth="1"/>
    <col min="6683" max="6685" width="10.28515625" style="153" customWidth="1"/>
    <col min="6686" max="6912" width="10.28515625" style="153"/>
    <col min="6913" max="6913" width="9.140625" style="153" customWidth="1"/>
    <col min="6914" max="6914" width="4.140625" style="153" customWidth="1"/>
    <col min="6915" max="6915" width="7.7109375" style="153" customWidth="1"/>
    <col min="6916" max="6916" width="4.140625" style="153" customWidth="1"/>
    <col min="6917" max="6917" width="13.140625" style="153" customWidth="1"/>
    <col min="6918" max="6918" width="6.7109375" style="153" customWidth="1"/>
    <col min="6919" max="6919" width="13.140625" style="153" customWidth="1"/>
    <col min="6920" max="6920" width="3.140625" style="153" customWidth="1"/>
    <col min="6921" max="6921" width="12.7109375" style="153" customWidth="1"/>
    <col min="6922" max="6922" width="7.5703125" style="153" customWidth="1"/>
    <col min="6923" max="6923" width="8" style="153" customWidth="1"/>
    <col min="6924" max="6924" width="8.28515625" style="153" customWidth="1"/>
    <col min="6925" max="6925" width="12.85546875" style="153" customWidth="1"/>
    <col min="6926" max="6927" width="10.28515625" style="153" customWidth="1"/>
    <col min="6928" max="6928" width="20.85546875" style="153" customWidth="1"/>
    <col min="6929" max="6929" width="13.28515625" style="153" customWidth="1"/>
    <col min="6930" max="6932" width="10.28515625" style="153" customWidth="1"/>
    <col min="6933" max="6933" width="23" style="153" customWidth="1"/>
    <col min="6934" max="6935" width="10.28515625" style="153" customWidth="1"/>
    <col min="6936" max="6936" width="23.140625" style="153" customWidth="1"/>
    <col min="6937" max="6937" width="16.42578125" style="153" customWidth="1"/>
    <col min="6938" max="6938" width="0.28515625" style="153" customWidth="1"/>
    <col min="6939" max="6941" width="10.28515625" style="153" customWidth="1"/>
    <col min="6942" max="7168" width="10.28515625" style="153"/>
    <col min="7169" max="7169" width="9.140625" style="153" customWidth="1"/>
    <col min="7170" max="7170" width="4.140625" style="153" customWidth="1"/>
    <col min="7171" max="7171" width="7.7109375" style="153" customWidth="1"/>
    <col min="7172" max="7172" width="4.140625" style="153" customWidth="1"/>
    <col min="7173" max="7173" width="13.140625" style="153" customWidth="1"/>
    <col min="7174" max="7174" width="6.7109375" style="153" customWidth="1"/>
    <col min="7175" max="7175" width="13.140625" style="153" customWidth="1"/>
    <col min="7176" max="7176" width="3.140625" style="153" customWidth="1"/>
    <col min="7177" max="7177" width="12.7109375" style="153" customWidth="1"/>
    <col min="7178" max="7178" width="7.5703125" style="153" customWidth="1"/>
    <col min="7179" max="7179" width="8" style="153" customWidth="1"/>
    <col min="7180" max="7180" width="8.28515625" style="153" customWidth="1"/>
    <col min="7181" max="7181" width="12.85546875" style="153" customWidth="1"/>
    <col min="7182" max="7183" width="10.28515625" style="153" customWidth="1"/>
    <col min="7184" max="7184" width="20.85546875" style="153" customWidth="1"/>
    <col min="7185" max="7185" width="13.28515625" style="153" customWidth="1"/>
    <col min="7186" max="7188" width="10.28515625" style="153" customWidth="1"/>
    <col min="7189" max="7189" width="23" style="153" customWidth="1"/>
    <col min="7190" max="7191" width="10.28515625" style="153" customWidth="1"/>
    <col min="7192" max="7192" width="23.140625" style="153" customWidth="1"/>
    <col min="7193" max="7193" width="16.42578125" style="153" customWidth="1"/>
    <col min="7194" max="7194" width="0.28515625" style="153" customWidth="1"/>
    <col min="7195" max="7197" width="10.28515625" style="153" customWidth="1"/>
    <col min="7198" max="7424" width="10.28515625" style="153"/>
    <col min="7425" max="7425" width="9.140625" style="153" customWidth="1"/>
    <col min="7426" max="7426" width="4.140625" style="153" customWidth="1"/>
    <col min="7427" max="7427" width="7.7109375" style="153" customWidth="1"/>
    <col min="7428" max="7428" width="4.140625" style="153" customWidth="1"/>
    <col min="7429" max="7429" width="13.140625" style="153" customWidth="1"/>
    <col min="7430" max="7430" width="6.7109375" style="153" customWidth="1"/>
    <col min="7431" max="7431" width="13.140625" style="153" customWidth="1"/>
    <col min="7432" max="7432" width="3.140625" style="153" customWidth="1"/>
    <col min="7433" max="7433" width="12.7109375" style="153" customWidth="1"/>
    <col min="7434" max="7434" width="7.5703125" style="153" customWidth="1"/>
    <col min="7435" max="7435" width="8" style="153" customWidth="1"/>
    <col min="7436" max="7436" width="8.28515625" style="153" customWidth="1"/>
    <col min="7437" max="7437" width="12.85546875" style="153" customWidth="1"/>
    <col min="7438" max="7439" width="10.28515625" style="153" customWidth="1"/>
    <col min="7440" max="7440" width="20.85546875" style="153" customWidth="1"/>
    <col min="7441" max="7441" width="13.28515625" style="153" customWidth="1"/>
    <col min="7442" max="7444" width="10.28515625" style="153" customWidth="1"/>
    <col min="7445" max="7445" width="23" style="153" customWidth="1"/>
    <col min="7446" max="7447" width="10.28515625" style="153" customWidth="1"/>
    <col min="7448" max="7448" width="23.140625" style="153" customWidth="1"/>
    <col min="7449" max="7449" width="16.42578125" style="153" customWidth="1"/>
    <col min="7450" max="7450" width="0.28515625" style="153" customWidth="1"/>
    <col min="7451" max="7453" width="10.28515625" style="153" customWidth="1"/>
    <col min="7454" max="7680" width="10.28515625" style="153"/>
    <col min="7681" max="7681" width="9.140625" style="153" customWidth="1"/>
    <col min="7682" max="7682" width="4.140625" style="153" customWidth="1"/>
    <col min="7683" max="7683" width="7.7109375" style="153" customWidth="1"/>
    <col min="7684" max="7684" width="4.140625" style="153" customWidth="1"/>
    <col min="7685" max="7685" width="13.140625" style="153" customWidth="1"/>
    <col min="7686" max="7686" width="6.7109375" style="153" customWidth="1"/>
    <col min="7687" max="7687" width="13.140625" style="153" customWidth="1"/>
    <col min="7688" max="7688" width="3.140625" style="153" customWidth="1"/>
    <col min="7689" max="7689" width="12.7109375" style="153" customWidth="1"/>
    <col min="7690" max="7690" width="7.5703125" style="153" customWidth="1"/>
    <col min="7691" max="7691" width="8" style="153" customWidth="1"/>
    <col min="7692" max="7692" width="8.28515625" style="153" customWidth="1"/>
    <col min="7693" max="7693" width="12.85546875" style="153" customWidth="1"/>
    <col min="7694" max="7695" width="10.28515625" style="153" customWidth="1"/>
    <col min="7696" max="7696" width="20.85546875" style="153" customWidth="1"/>
    <col min="7697" max="7697" width="13.28515625" style="153" customWidth="1"/>
    <col min="7698" max="7700" width="10.28515625" style="153" customWidth="1"/>
    <col min="7701" max="7701" width="23" style="153" customWidth="1"/>
    <col min="7702" max="7703" width="10.28515625" style="153" customWidth="1"/>
    <col min="7704" max="7704" width="23.140625" style="153" customWidth="1"/>
    <col min="7705" max="7705" width="16.42578125" style="153" customWidth="1"/>
    <col min="7706" max="7706" width="0.28515625" style="153" customWidth="1"/>
    <col min="7707" max="7709" width="10.28515625" style="153" customWidth="1"/>
    <col min="7710" max="7936" width="10.28515625" style="153"/>
    <col min="7937" max="7937" width="9.140625" style="153" customWidth="1"/>
    <col min="7938" max="7938" width="4.140625" style="153" customWidth="1"/>
    <col min="7939" max="7939" width="7.7109375" style="153" customWidth="1"/>
    <col min="7940" max="7940" width="4.140625" style="153" customWidth="1"/>
    <col min="7941" max="7941" width="13.140625" style="153" customWidth="1"/>
    <col min="7942" max="7942" width="6.7109375" style="153" customWidth="1"/>
    <col min="7943" max="7943" width="13.140625" style="153" customWidth="1"/>
    <col min="7944" max="7944" width="3.140625" style="153" customWidth="1"/>
    <col min="7945" max="7945" width="12.7109375" style="153" customWidth="1"/>
    <col min="7946" max="7946" width="7.5703125" style="153" customWidth="1"/>
    <col min="7947" max="7947" width="8" style="153" customWidth="1"/>
    <col min="7948" max="7948" width="8.28515625" style="153" customWidth="1"/>
    <col min="7949" max="7949" width="12.85546875" style="153" customWidth="1"/>
    <col min="7950" max="7951" width="10.28515625" style="153" customWidth="1"/>
    <col min="7952" max="7952" width="20.85546875" style="153" customWidth="1"/>
    <col min="7953" max="7953" width="13.28515625" style="153" customWidth="1"/>
    <col min="7954" max="7956" width="10.28515625" style="153" customWidth="1"/>
    <col min="7957" max="7957" width="23" style="153" customWidth="1"/>
    <col min="7958" max="7959" width="10.28515625" style="153" customWidth="1"/>
    <col min="7960" max="7960" width="23.140625" style="153" customWidth="1"/>
    <col min="7961" max="7961" width="16.42578125" style="153" customWidth="1"/>
    <col min="7962" max="7962" width="0.28515625" style="153" customWidth="1"/>
    <col min="7963" max="7965" width="10.28515625" style="153" customWidth="1"/>
    <col min="7966" max="8192" width="10.28515625" style="153"/>
    <col min="8193" max="8193" width="9.140625" style="153" customWidth="1"/>
    <col min="8194" max="8194" width="4.140625" style="153" customWidth="1"/>
    <col min="8195" max="8195" width="7.7109375" style="153" customWidth="1"/>
    <col min="8196" max="8196" width="4.140625" style="153" customWidth="1"/>
    <col min="8197" max="8197" width="13.140625" style="153" customWidth="1"/>
    <col min="8198" max="8198" width="6.7109375" style="153" customWidth="1"/>
    <col min="8199" max="8199" width="13.140625" style="153" customWidth="1"/>
    <col min="8200" max="8200" width="3.140625" style="153" customWidth="1"/>
    <col min="8201" max="8201" width="12.7109375" style="153" customWidth="1"/>
    <col min="8202" max="8202" width="7.5703125" style="153" customWidth="1"/>
    <col min="8203" max="8203" width="8" style="153" customWidth="1"/>
    <col min="8204" max="8204" width="8.28515625" style="153" customWidth="1"/>
    <col min="8205" max="8205" width="12.85546875" style="153" customWidth="1"/>
    <col min="8206" max="8207" width="10.28515625" style="153" customWidth="1"/>
    <col min="8208" max="8208" width="20.85546875" style="153" customWidth="1"/>
    <col min="8209" max="8209" width="13.28515625" style="153" customWidth="1"/>
    <col min="8210" max="8212" width="10.28515625" style="153" customWidth="1"/>
    <col min="8213" max="8213" width="23" style="153" customWidth="1"/>
    <col min="8214" max="8215" width="10.28515625" style="153" customWidth="1"/>
    <col min="8216" max="8216" width="23.140625" style="153" customWidth="1"/>
    <col min="8217" max="8217" width="16.42578125" style="153" customWidth="1"/>
    <col min="8218" max="8218" width="0.28515625" style="153" customWidth="1"/>
    <col min="8219" max="8221" width="10.28515625" style="153" customWidth="1"/>
    <col min="8222" max="8448" width="10.28515625" style="153"/>
    <col min="8449" max="8449" width="9.140625" style="153" customWidth="1"/>
    <col min="8450" max="8450" width="4.140625" style="153" customWidth="1"/>
    <col min="8451" max="8451" width="7.7109375" style="153" customWidth="1"/>
    <col min="8452" max="8452" width="4.140625" style="153" customWidth="1"/>
    <col min="8453" max="8453" width="13.140625" style="153" customWidth="1"/>
    <col min="8454" max="8454" width="6.7109375" style="153" customWidth="1"/>
    <col min="8455" max="8455" width="13.140625" style="153" customWidth="1"/>
    <col min="8456" max="8456" width="3.140625" style="153" customWidth="1"/>
    <col min="8457" max="8457" width="12.7109375" style="153" customWidth="1"/>
    <col min="8458" max="8458" width="7.5703125" style="153" customWidth="1"/>
    <col min="8459" max="8459" width="8" style="153" customWidth="1"/>
    <col min="8460" max="8460" width="8.28515625" style="153" customWidth="1"/>
    <col min="8461" max="8461" width="12.85546875" style="153" customWidth="1"/>
    <col min="8462" max="8463" width="10.28515625" style="153" customWidth="1"/>
    <col min="8464" max="8464" width="20.85546875" style="153" customWidth="1"/>
    <col min="8465" max="8465" width="13.28515625" style="153" customWidth="1"/>
    <col min="8466" max="8468" width="10.28515625" style="153" customWidth="1"/>
    <col min="8469" max="8469" width="23" style="153" customWidth="1"/>
    <col min="8470" max="8471" width="10.28515625" style="153" customWidth="1"/>
    <col min="8472" max="8472" width="23.140625" style="153" customWidth="1"/>
    <col min="8473" max="8473" width="16.42578125" style="153" customWidth="1"/>
    <col min="8474" max="8474" width="0.28515625" style="153" customWidth="1"/>
    <col min="8475" max="8477" width="10.28515625" style="153" customWidth="1"/>
    <col min="8478" max="8704" width="10.28515625" style="153"/>
    <col min="8705" max="8705" width="9.140625" style="153" customWidth="1"/>
    <col min="8706" max="8706" width="4.140625" style="153" customWidth="1"/>
    <col min="8707" max="8707" width="7.7109375" style="153" customWidth="1"/>
    <col min="8708" max="8708" width="4.140625" style="153" customWidth="1"/>
    <col min="8709" max="8709" width="13.140625" style="153" customWidth="1"/>
    <col min="8710" max="8710" width="6.7109375" style="153" customWidth="1"/>
    <col min="8711" max="8711" width="13.140625" style="153" customWidth="1"/>
    <col min="8712" max="8712" width="3.140625" style="153" customWidth="1"/>
    <col min="8713" max="8713" width="12.7109375" style="153" customWidth="1"/>
    <col min="8714" max="8714" width="7.5703125" style="153" customWidth="1"/>
    <col min="8715" max="8715" width="8" style="153" customWidth="1"/>
    <col min="8716" max="8716" width="8.28515625" style="153" customWidth="1"/>
    <col min="8717" max="8717" width="12.85546875" style="153" customWidth="1"/>
    <col min="8718" max="8719" width="10.28515625" style="153" customWidth="1"/>
    <col min="8720" max="8720" width="20.85546875" style="153" customWidth="1"/>
    <col min="8721" max="8721" width="13.28515625" style="153" customWidth="1"/>
    <col min="8722" max="8724" width="10.28515625" style="153" customWidth="1"/>
    <col min="8725" max="8725" width="23" style="153" customWidth="1"/>
    <col min="8726" max="8727" width="10.28515625" style="153" customWidth="1"/>
    <col min="8728" max="8728" width="23.140625" style="153" customWidth="1"/>
    <col min="8729" max="8729" width="16.42578125" style="153" customWidth="1"/>
    <col min="8730" max="8730" width="0.28515625" style="153" customWidth="1"/>
    <col min="8731" max="8733" width="10.28515625" style="153" customWidth="1"/>
    <col min="8734" max="8960" width="10.28515625" style="153"/>
    <col min="8961" max="8961" width="9.140625" style="153" customWidth="1"/>
    <col min="8962" max="8962" width="4.140625" style="153" customWidth="1"/>
    <col min="8963" max="8963" width="7.7109375" style="153" customWidth="1"/>
    <col min="8964" max="8964" width="4.140625" style="153" customWidth="1"/>
    <col min="8965" max="8965" width="13.140625" style="153" customWidth="1"/>
    <col min="8966" max="8966" width="6.7109375" style="153" customWidth="1"/>
    <col min="8967" max="8967" width="13.140625" style="153" customWidth="1"/>
    <col min="8968" max="8968" width="3.140625" style="153" customWidth="1"/>
    <col min="8969" max="8969" width="12.7109375" style="153" customWidth="1"/>
    <col min="8970" max="8970" width="7.5703125" style="153" customWidth="1"/>
    <col min="8971" max="8971" width="8" style="153" customWidth="1"/>
    <col min="8972" max="8972" width="8.28515625" style="153" customWidth="1"/>
    <col min="8973" max="8973" width="12.85546875" style="153" customWidth="1"/>
    <col min="8974" max="8975" width="10.28515625" style="153" customWidth="1"/>
    <col min="8976" max="8976" width="20.85546875" style="153" customWidth="1"/>
    <col min="8977" max="8977" width="13.28515625" style="153" customWidth="1"/>
    <col min="8978" max="8980" width="10.28515625" style="153" customWidth="1"/>
    <col min="8981" max="8981" width="23" style="153" customWidth="1"/>
    <col min="8982" max="8983" width="10.28515625" style="153" customWidth="1"/>
    <col min="8984" max="8984" width="23.140625" style="153" customWidth="1"/>
    <col min="8985" max="8985" width="16.42578125" style="153" customWidth="1"/>
    <col min="8986" max="8986" width="0.28515625" style="153" customWidth="1"/>
    <col min="8987" max="8989" width="10.28515625" style="153" customWidth="1"/>
    <col min="8990" max="9216" width="10.28515625" style="153"/>
    <col min="9217" max="9217" width="9.140625" style="153" customWidth="1"/>
    <col min="9218" max="9218" width="4.140625" style="153" customWidth="1"/>
    <col min="9219" max="9219" width="7.7109375" style="153" customWidth="1"/>
    <col min="9220" max="9220" width="4.140625" style="153" customWidth="1"/>
    <col min="9221" max="9221" width="13.140625" style="153" customWidth="1"/>
    <col min="9222" max="9222" width="6.7109375" style="153" customWidth="1"/>
    <col min="9223" max="9223" width="13.140625" style="153" customWidth="1"/>
    <col min="9224" max="9224" width="3.140625" style="153" customWidth="1"/>
    <col min="9225" max="9225" width="12.7109375" style="153" customWidth="1"/>
    <col min="9226" max="9226" width="7.5703125" style="153" customWidth="1"/>
    <col min="9227" max="9227" width="8" style="153" customWidth="1"/>
    <col min="9228" max="9228" width="8.28515625" style="153" customWidth="1"/>
    <col min="9229" max="9229" width="12.85546875" style="153" customWidth="1"/>
    <col min="9230" max="9231" width="10.28515625" style="153" customWidth="1"/>
    <col min="9232" max="9232" width="20.85546875" style="153" customWidth="1"/>
    <col min="9233" max="9233" width="13.28515625" style="153" customWidth="1"/>
    <col min="9234" max="9236" width="10.28515625" style="153" customWidth="1"/>
    <col min="9237" max="9237" width="23" style="153" customWidth="1"/>
    <col min="9238" max="9239" width="10.28515625" style="153" customWidth="1"/>
    <col min="9240" max="9240" width="23.140625" style="153" customWidth="1"/>
    <col min="9241" max="9241" width="16.42578125" style="153" customWidth="1"/>
    <col min="9242" max="9242" width="0.28515625" style="153" customWidth="1"/>
    <col min="9243" max="9245" width="10.28515625" style="153" customWidth="1"/>
    <col min="9246" max="9472" width="10.28515625" style="153"/>
    <col min="9473" max="9473" width="9.140625" style="153" customWidth="1"/>
    <col min="9474" max="9474" width="4.140625" style="153" customWidth="1"/>
    <col min="9475" max="9475" width="7.7109375" style="153" customWidth="1"/>
    <col min="9476" max="9476" width="4.140625" style="153" customWidth="1"/>
    <col min="9477" max="9477" width="13.140625" style="153" customWidth="1"/>
    <col min="9478" max="9478" width="6.7109375" style="153" customWidth="1"/>
    <col min="9479" max="9479" width="13.140625" style="153" customWidth="1"/>
    <col min="9480" max="9480" width="3.140625" style="153" customWidth="1"/>
    <col min="9481" max="9481" width="12.7109375" style="153" customWidth="1"/>
    <col min="9482" max="9482" width="7.5703125" style="153" customWidth="1"/>
    <col min="9483" max="9483" width="8" style="153" customWidth="1"/>
    <col min="9484" max="9484" width="8.28515625" style="153" customWidth="1"/>
    <col min="9485" max="9485" width="12.85546875" style="153" customWidth="1"/>
    <col min="9486" max="9487" width="10.28515625" style="153" customWidth="1"/>
    <col min="9488" max="9488" width="20.85546875" style="153" customWidth="1"/>
    <col min="9489" max="9489" width="13.28515625" style="153" customWidth="1"/>
    <col min="9490" max="9492" width="10.28515625" style="153" customWidth="1"/>
    <col min="9493" max="9493" width="23" style="153" customWidth="1"/>
    <col min="9494" max="9495" width="10.28515625" style="153" customWidth="1"/>
    <col min="9496" max="9496" width="23.140625" style="153" customWidth="1"/>
    <col min="9497" max="9497" width="16.42578125" style="153" customWidth="1"/>
    <col min="9498" max="9498" width="0.28515625" style="153" customWidth="1"/>
    <col min="9499" max="9501" width="10.28515625" style="153" customWidth="1"/>
    <col min="9502" max="9728" width="10.28515625" style="153"/>
    <col min="9729" max="9729" width="9.140625" style="153" customWidth="1"/>
    <col min="9730" max="9730" width="4.140625" style="153" customWidth="1"/>
    <col min="9731" max="9731" width="7.7109375" style="153" customWidth="1"/>
    <col min="9732" max="9732" width="4.140625" style="153" customWidth="1"/>
    <col min="9733" max="9733" width="13.140625" style="153" customWidth="1"/>
    <col min="9734" max="9734" width="6.7109375" style="153" customWidth="1"/>
    <col min="9735" max="9735" width="13.140625" style="153" customWidth="1"/>
    <col min="9736" max="9736" width="3.140625" style="153" customWidth="1"/>
    <col min="9737" max="9737" width="12.7109375" style="153" customWidth="1"/>
    <col min="9738" max="9738" width="7.5703125" style="153" customWidth="1"/>
    <col min="9739" max="9739" width="8" style="153" customWidth="1"/>
    <col min="9740" max="9740" width="8.28515625" style="153" customWidth="1"/>
    <col min="9741" max="9741" width="12.85546875" style="153" customWidth="1"/>
    <col min="9742" max="9743" width="10.28515625" style="153" customWidth="1"/>
    <col min="9744" max="9744" width="20.85546875" style="153" customWidth="1"/>
    <col min="9745" max="9745" width="13.28515625" style="153" customWidth="1"/>
    <col min="9746" max="9748" width="10.28515625" style="153" customWidth="1"/>
    <col min="9749" max="9749" width="23" style="153" customWidth="1"/>
    <col min="9750" max="9751" width="10.28515625" style="153" customWidth="1"/>
    <col min="9752" max="9752" width="23.140625" style="153" customWidth="1"/>
    <col min="9753" max="9753" width="16.42578125" style="153" customWidth="1"/>
    <col min="9754" max="9754" width="0.28515625" style="153" customWidth="1"/>
    <col min="9755" max="9757" width="10.28515625" style="153" customWidth="1"/>
    <col min="9758" max="9984" width="10.28515625" style="153"/>
    <col min="9985" max="9985" width="9.140625" style="153" customWidth="1"/>
    <col min="9986" max="9986" width="4.140625" style="153" customWidth="1"/>
    <col min="9987" max="9987" width="7.7109375" style="153" customWidth="1"/>
    <col min="9988" max="9988" width="4.140625" style="153" customWidth="1"/>
    <col min="9989" max="9989" width="13.140625" style="153" customWidth="1"/>
    <col min="9990" max="9990" width="6.7109375" style="153" customWidth="1"/>
    <col min="9991" max="9991" width="13.140625" style="153" customWidth="1"/>
    <col min="9992" max="9992" width="3.140625" style="153" customWidth="1"/>
    <col min="9993" max="9993" width="12.7109375" style="153" customWidth="1"/>
    <col min="9994" max="9994" width="7.5703125" style="153" customWidth="1"/>
    <col min="9995" max="9995" width="8" style="153" customWidth="1"/>
    <col min="9996" max="9996" width="8.28515625" style="153" customWidth="1"/>
    <col min="9997" max="9997" width="12.85546875" style="153" customWidth="1"/>
    <col min="9998" max="9999" width="10.28515625" style="153" customWidth="1"/>
    <col min="10000" max="10000" width="20.85546875" style="153" customWidth="1"/>
    <col min="10001" max="10001" width="13.28515625" style="153" customWidth="1"/>
    <col min="10002" max="10004" width="10.28515625" style="153" customWidth="1"/>
    <col min="10005" max="10005" width="23" style="153" customWidth="1"/>
    <col min="10006" max="10007" width="10.28515625" style="153" customWidth="1"/>
    <col min="10008" max="10008" width="23.140625" style="153" customWidth="1"/>
    <col min="10009" max="10009" width="16.42578125" style="153" customWidth="1"/>
    <col min="10010" max="10010" width="0.28515625" style="153" customWidth="1"/>
    <col min="10011" max="10013" width="10.28515625" style="153" customWidth="1"/>
    <col min="10014" max="10240" width="10.28515625" style="153"/>
    <col min="10241" max="10241" width="9.140625" style="153" customWidth="1"/>
    <col min="10242" max="10242" width="4.140625" style="153" customWidth="1"/>
    <col min="10243" max="10243" width="7.7109375" style="153" customWidth="1"/>
    <col min="10244" max="10244" width="4.140625" style="153" customWidth="1"/>
    <col min="10245" max="10245" width="13.140625" style="153" customWidth="1"/>
    <col min="10246" max="10246" width="6.7109375" style="153" customWidth="1"/>
    <col min="10247" max="10247" width="13.140625" style="153" customWidth="1"/>
    <col min="10248" max="10248" width="3.140625" style="153" customWidth="1"/>
    <col min="10249" max="10249" width="12.7109375" style="153" customWidth="1"/>
    <col min="10250" max="10250" width="7.5703125" style="153" customWidth="1"/>
    <col min="10251" max="10251" width="8" style="153" customWidth="1"/>
    <col min="10252" max="10252" width="8.28515625" style="153" customWidth="1"/>
    <col min="10253" max="10253" width="12.85546875" style="153" customWidth="1"/>
    <col min="10254" max="10255" width="10.28515625" style="153" customWidth="1"/>
    <col min="10256" max="10256" width="20.85546875" style="153" customWidth="1"/>
    <col min="10257" max="10257" width="13.28515625" style="153" customWidth="1"/>
    <col min="10258" max="10260" width="10.28515625" style="153" customWidth="1"/>
    <col min="10261" max="10261" width="23" style="153" customWidth="1"/>
    <col min="10262" max="10263" width="10.28515625" style="153" customWidth="1"/>
    <col min="10264" max="10264" width="23.140625" style="153" customWidth="1"/>
    <col min="10265" max="10265" width="16.42578125" style="153" customWidth="1"/>
    <col min="10266" max="10266" width="0.28515625" style="153" customWidth="1"/>
    <col min="10267" max="10269" width="10.28515625" style="153" customWidth="1"/>
    <col min="10270" max="10496" width="10.28515625" style="153"/>
    <col min="10497" max="10497" width="9.140625" style="153" customWidth="1"/>
    <col min="10498" max="10498" width="4.140625" style="153" customWidth="1"/>
    <col min="10499" max="10499" width="7.7109375" style="153" customWidth="1"/>
    <col min="10500" max="10500" width="4.140625" style="153" customWidth="1"/>
    <col min="10501" max="10501" width="13.140625" style="153" customWidth="1"/>
    <col min="10502" max="10502" width="6.7109375" style="153" customWidth="1"/>
    <col min="10503" max="10503" width="13.140625" style="153" customWidth="1"/>
    <col min="10504" max="10504" width="3.140625" style="153" customWidth="1"/>
    <col min="10505" max="10505" width="12.7109375" style="153" customWidth="1"/>
    <col min="10506" max="10506" width="7.5703125" style="153" customWidth="1"/>
    <col min="10507" max="10507" width="8" style="153" customWidth="1"/>
    <col min="10508" max="10508" width="8.28515625" style="153" customWidth="1"/>
    <col min="10509" max="10509" width="12.85546875" style="153" customWidth="1"/>
    <col min="10510" max="10511" width="10.28515625" style="153" customWidth="1"/>
    <col min="10512" max="10512" width="20.85546875" style="153" customWidth="1"/>
    <col min="10513" max="10513" width="13.28515625" style="153" customWidth="1"/>
    <col min="10514" max="10516" width="10.28515625" style="153" customWidth="1"/>
    <col min="10517" max="10517" width="23" style="153" customWidth="1"/>
    <col min="10518" max="10519" width="10.28515625" style="153" customWidth="1"/>
    <col min="10520" max="10520" width="23.140625" style="153" customWidth="1"/>
    <col min="10521" max="10521" width="16.42578125" style="153" customWidth="1"/>
    <col min="10522" max="10522" width="0.28515625" style="153" customWidth="1"/>
    <col min="10523" max="10525" width="10.28515625" style="153" customWidth="1"/>
    <col min="10526" max="10752" width="10.28515625" style="153"/>
    <col min="10753" max="10753" width="9.140625" style="153" customWidth="1"/>
    <col min="10754" max="10754" width="4.140625" style="153" customWidth="1"/>
    <col min="10755" max="10755" width="7.7109375" style="153" customWidth="1"/>
    <col min="10756" max="10756" width="4.140625" style="153" customWidth="1"/>
    <col min="10757" max="10757" width="13.140625" style="153" customWidth="1"/>
    <col min="10758" max="10758" width="6.7109375" style="153" customWidth="1"/>
    <col min="10759" max="10759" width="13.140625" style="153" customWidth="1"/>
    <col min="10760" max="10760" width="3.140625" style="153" customWidth="1"/>
    <col min="10761" max="10761" width="12.7109375" style="153" customWidth="1"/>
    <col min="10762" max="10762" width="7.5703125" style="153" customWidth="1"/>
    <col min="10763" max="10763" width="8" style="153" customWidth="1"/>
    <col min="10764" max="10764" width="8.28515625" style="153" customWidth="1"/>
    <col min="10765" max="10765" width="12.85546875" style="153" customWidth="1"/>
    <col min="10766" max="10767" width="10.28515625" style="153" customWidth="1"/>
    <col min="10768" max="10768" width="20.85546875" style="153" customWidth="1"/>
    <col min="10769" max="10769" width="13.28515625" style="153" customWidth="1"/>
    <col min="10770" max="10772" width="10.28515625" style="153" customWidth="1"/>
    <col min="10773" max="10773" width="23" style="153" customWidth="1"/>
    <col min="10774" max="10775" width="10.28515625" style="153" customWidth="1"/>
    <col min="10776" max="10776" width="23.140625" style="153" customWidth="1"/>
    <col min="10777" max="10777" width="16.42578125" style="153" customWidth="1"/>
    <col min="10778" max="10778" width="0.28515625" style="153" customWidth="1"/>
    <col min="10779" max="10781" width="10.28515625" style="153" customWidth="1"/>
    <col min="10782" max="11008" width="10.28515625" style="153"/>
    <col min="11009" max="11009" width="9.140625" style="153" customWidth="1"/>
    <col min="11010" max="11010" width="4.140625" style="153" customWidth="1"/>
    <col min="11011" max="11011" width="7.7109375" style="153" customWidth="1"/>
    <col min="11012" max="11012" width="4.140625" style="153" customWidth="1"/>
    <col min="11013" max="11013" width="13.140625" style="153" customWidth="1"/>
    <col min="11014" max="11014" width="6.7109375" style="153" customWidth="1"/>
    <col min="11015" max="11015" width="13.140625" style="153" customWidth="1"/>
    <col min="11016" max="11016" width="3.140625" style="153" customWidth="1"/>
    <col min="11017" max="11017" width="12.7109375" style="153" customWidth="1"/>
    <col min="11018" max="11018" width="7.5703125" style="153" customWidth="1"/>
    <col min="11019" max="11019" width="8" style="153" customWidth="1"/>
    <col min="11020" max="11020" width="8.28515625" style="153" customWidth="1"/>
    <col min="11021" max="11021" width="12.85546875" style="153" customWidth="1"/>
    <col min="11022" max="11023" width="10.28515625" style="153" customWidth="1"/>
    <col min="11024" max="11024" width="20.85546875" style="153" customWidth="1"/>
    <col min="11025" max="11025" width="13.28515625" style="153" customWidth="1"/>
    <col min="11026" max="11028" width="10.28515625" style="153" customWidth="1"/>
    <col min="11029" max="11029" width="23" style="153" customWidth="1"/>
    <col min="11030" max="11031" width="10.28515625" style="153" customWidth="1"/>
    <col min="11032" max="11032" width="23.140625" style="153" customWidth="1"/>
    <col min="11033" max="11033" width="16.42578125" style="153" customWidth="1"/>
    <col min="11034" max="11034" width="0.28515625" style="153" customWidth="1"/>
    <col min="11035" max="11037" width="10.28515625" style="153" customWidth="1"/>
    <col min="11038" max="11264" width="10.28515625" style="153"/>
    <col min="11265" max="11265" width="9.140625" style="153" customWidth="1"/>
    <col min="11266" max="11266" width="4.140625" style="153" customWidth="1"/>
    <col min="11267" max="11267" width="7.7109375" style="153" customWidth="1"/>
    <col min="11268" max="11268" width="4.140625" style="153" customWidth="1"/>
    <col min="11269" max="11269" width="13.140625" style="153" customWidth="1"/>
    <col min="11270" max="11270" width="6.7109375" style="153" customWidth="1"/>
    <col min="11271" max="11271" width="13.140625" style="153" customWidth="1"/>
    <col min="11272" max="11272" width="3.140625" style="153" customWidth="1"/>
    <col min="11273" max="11273" width="12.7109375" style="153" customWidth="1"/>
    <col min="11274" max="11274" width="7.5703125" style="153" customWidth="1"/>
    <col min="11275" max="11275" width="8" style="153" customWidth="1"/>
    <col min="11276" max="11276" width="8.28515625" style="153" customWidth="1"/>
    <col min="11277" max="11277" width="12.85546875" style="153" customWidth="1"/>
    <col min="11278" max="11279" width="10.28515625" style="153" customWidth="1"/>
    <col min="11280" max="11280" width="20.85546875" style="153" customWidth="1"/>
    <col min="11281" max="11281" width="13.28515625" style="153" customWidth="1"/>
    <col min="11282" max="11284" width="10.28515625" style="153" customWidth="1"/>
    <col min="11285" max="11285" width="23" style="153" customWidth="1"/>
    <col min="11286" max="11287" width="10.28515625" style="153" customWidth="1"/>
    <col min="11288" max="11288" width="23.140625" style="153" customWidth="1"/>
    <col min="11289" max="11289" width="16.42578125" style="153" customWidth="1"/>
    <col min="11290" max="11290" width="0.28515625" style="153" customWidth="1"/>
    <col min="11291" max="11293" width="10.28515625" style="153" customWidth="1"/>
    <col min="11294" max="11520" width="10.28515625" style="153"/>
    <col min="11521" max="11521" width="9.140625" style="153" customWidth="1"/>
    <col min="11522" max="11522" width="4.140625" style="153" customWidth="1"/>
    <col min="11523" max="11523" width="7.7109375" style="153" customWidth="1"/>
    <col min="11524" max="11524" width="4.140625" style="153" customWidth="1"/>
    <col min="11525" max="11525" width="13.140625" style="153" customWidth="1"/>
    <col min="11526" max="11526" width="6.7109375" style="153" customWidth="1"/>
    <col min="11527" max="11527" width="13.140625" style="153" customWidth="1"/>
    <col min="11528" max="11528" width="3.140625" style="153" customWidth="1"/>
    <col min="11529" max="11529" width="12.7109375" style="153" customWidth="1"/>
    <col min="11530" max="11530" width="7.5703125" style="153" customWidth="1"/>
    <col min="11531" max="11531" width="8" style="153" customWidth="1"/>
    <col min="11532" max="11532" width="8.28515625" style="153" customWidth="1"/>
    <col min="11533" max="11533" width="12.85546875" style="153" customWidth="1"/>
    <col min="11534" max="11535" width="10.28515625" style="153" customWidth="1"/>
    <col min="11536" max="11536" width="20.85546875" style="153" customWidth="1"/>
    <col min="11537" max="11537" width="13.28515625" style="153" customWidth="1"/>
    <col min="11538" max="11540" width="10.28515625" style="153" customWidth="1"/>
    <col min="11541" max="11541" width="23" style="153" customWidth="1"/>
    <col min="11542" max="11543" width="10.28515625" style="153" customWidth="1"/>
    <col min="11544" max="11544" width="23.140625" style="153" customWidth="1"/>
    <col min="11545" max="11545" width="16.42578125" style="153" customWidth="1"/>
    <col min="11546" max="11546" width="0.28515625" style="153" customWidth="1"/>
    <col min="11547" max="11549" width="10.28515625" style="153" customWidth="1"/>
    <col min="11550" max="11776" width="10.28515625" style="153"/>
    <col min="11777" max="11777" width="9.140625" style="153" customWidth="1"/>
    <col min="11778" max="11778" width="4.140625" style="153" customWidth="1"/>
    <col min="11779" max="11779" width="7.7109375" style="153" customWidth="1"/>
    <col min="11780" max="11780" width="4.140625" style="153" customWidth="1"/>
    <col min="11781" max="11781" width="13.140625" style="153" customWidth="1"/>
    <col min="11782" max="11782" width="6.7109375" style="153" customWidth="1"/>
    <col min="11783" max="11783" width="13.140625" style="153" customWidth="1"/>
    <col min="11784" max="11784" width="3.140625" style="153" customWidth="1"/>
    <col min="11785" max="11785" width="12.7109375" style="153" customWidth="1"/>
    <col min="11786" max="11786" width="7.5703125" style="153" customWidth="1"/>
    <col min="11787" max="11787" width="8" style="153" customWidth="1"/>
    <col min="11788" max="11788" width="8.28515625" style="153" customWidth="1"/>
    <col min="11789" max="11789" width="12.85546875" style="153" customWidth="1"/>
    <col min="11790" max="11791" width="10.28515625" style="153" customWidth="1"/>
    <col min="11792" max="11792" width="20.85546875" style="153" customWidth="1"/>
    <col min="11793" max="11793" width="13.28515625" style="153" customWidth="1"/>
    <col min="11794" max="11796" width="10.28515625" style="153" customWidth="1"/>
    <col min="11797" max="11797" width="23" style="153" customWidth="1"/>
    <col min="11798" max="11799" width="10.28515625" style="153" customWidth="1"/>
    <col min="11800" max="11800" width="23.140625" style="153" customWidth="1"/>
    <col min="11801" max="11801" width="16.42578125" style="153" customWidth="1"/>
    <col min="11802" max="11802" width="0.28515625" style="153" customWidth="1"/>
    <col min="11803" max="11805" width="10.28515625" style="153" customWidth="1"/>
    <col min="11806" max="12032" width="10.28515625" style="153"/>
    <col min="12033" max="12033" width="9.140625" style="153" customWidth="1"/>
    <col min="12034" max="12034" width="4.140625" style="153" customWidth="1"/>
    <col min="12035" max="12035" width="7.7109375" style="153" customWidth="1"/>
    <col min="12036" max="12036" width="4.140625" style="153" customWidth="1"/>
    <col min="12037" max="12037" width="13.140625" style="153" customWidth="1"/>
    <col min="12038" max="12038" width="6.7109375" style="153" customWidth="1"/>
    <col min="12039" max="12039" width="13.140625" style="153" customWidth="1"/>
    <col min="12040" max="12040" width="3.140625" style="153" customWidth="1"/>
    <col min="12041" max="12041" width="12.7109375" style="153" customWidth="1"/>
    <col min="12042" max="12042" width="7.5703125" style="153" customWidth="1"/>
    <col min="12043" max="12043" width="8" style="153" customWidth="1"/>
    <col min="12044" max="12044" width="8.28515625" style="153" customWidth="1"/>
    <col min="12045" max="12045" width="12.85546875" style="153" customWidth="1"/>
    <col min="12046" max="12047" width="10.28515625" style="153" customWidth="1"/>
    <col min="12048" max="12048" width="20.85546875" style="153" customWidth="1"/>
    <col min="12049" max="12049" width="13.28515625" style="153" customWidth="1"/>
    <col min="12050" max="12052" width="10.28515625" style="153" customWidth="1"/>
    <col min="12053" max="12053" width="23" style="153" customWidth="1"/>
    <col min="12054" max="12055" width="10.28515625" style="153" customWidth="1"/>
    <col min="12056" max="12056" width="23.140625" style="153" customWidth="1"/>
    <col min="12057" max="12057" width="16.42578125" style="153" customWidth="1"/>
    <col min="12058" max="12058" width="0.28515625" style="153" customWidth="1"/>
    <col min="12059" max="12061" width="10.28515625" style="153" customWidth="1"/>
    <col min="12062" max="12288" width="10.28515625" style="153"/>
    <col min="12289" max="12289" width="9.140625" style="153" customWidth="1"/>
    <col min="12290" max="12290" width="4.140625" style="153" customWidth="1"/>
    <col min="12291" max="12291" width="7.7109375" style="153" customWidth="1"/>
    <col min="12292" max="12292" width="4.140625" style="153" customWidth="1"/>
    <col min="12293" max="12293" width="13.140625" style="153" customWidth="1"/>
    <col min="12294" max="12294" width="6.7109375" style="153" customWidth="1"/>
    <col min="12295" max="12295" width="13.140625" style="153" customWidth="1"/>
    <col min="12296" max="12296" width="3.140625" style="153" customWidth="1"/>
    <col min="12297" max="12297" width="12.7109375" style="153" customWidth="1"/>
    <col min="12298" max="12298" width="7.5703125" style="153" customWidth="1"/>
    <col min="12299" max="12299" width="8" style="153" customWidth="1"/>
    <col min="12300" max="12300" width="8.28515625" style="153" customWidth="1"/>
    <col min="12301" max="12301" width="12.85546875" style="153" customWidth="1"/>
    <col min="12302" max="12303" width="10.28515625" style="153" customWidth="1"/>
    <col min="12304" max="12304" width="20.85546875" style="153" customWidth="1"/>
    <col min="12305" max="12305" width="13.28515625" style="153" customWidth="1"/>
    <col min="12306" max="12308" width="10.28515625" style="153" customWidth="1"/>
    <col min="12309" max="12309" width="23" style="153" customWidth="1"/>
    <col min="12310" max="12311" width="10.28515625" style="153" customWidth="1"/>
    <col min="12312" max="12312" width="23.140625" style="153" customWidth="1"/>
    <col min="12313" max="12313" width="16.42578125" style="153" customWidth="1"/>
    <col min="12314" max="12314" width="0.28515625" style="153" customWidth="1"/>
    <col min="12315" max="12317" width="10.28515625" style="153" customWidth="1"/>
    <col min="12318" max="12544" width="10.28515625" style="153"/>
    <col min="12545" max="12545" width="9.140625" style="153" customWidth="1"/>
    <col min="12546" max="12546" width="4.140625" style="153" customWidth="1"/>
    <col min="12547" max="12547" width="7.7109375" style="153" customWidth="1"/>
    <col min="12548" max="12548" width="4.140625" style="153" customWidth="1"/>
    <col min="12549" max="12549" width="13.140625" style="153" customWidth="1"/>
    <col min="12550" max="12550" width="6.7109375" style="153" customWidth="1"/>
    <col min="12551" max="12551" width="13.140625" style="153" customWidth="1"/>
    <col min="12552" max="12552" width="3.140625" style="153" customWidth="1"/>
    <col min="12553" max="12553" width="12.7109375" style="153" customWidth="1"/>
    <col min="12554" max="12554" width="7.5703125" style="153" customWidth="1"/>
    <col min="12555" max="12555" width="8" style="153" customWidth="1"/>
    <col min="12556" max="12556" width="8.28515625" style="153" customWidth="1"/>
    <col min="12557" max="12557" width="12.85546875" style="153" customWidth="1"/>
    <col min="12558" max="12559" width="10.28515625" style="153" customWidth="1"/>
    <col min="12560" max="12560" width="20.85546875" style="153" customWidth="1"/>
    <col min="12561" max="12561" width="13.28515625" style="153" customWidth="1"/>
    <col min="12562" max="12564" width="10.28515625" style="153" customWidth="1"/>
    <col min="12565" max="12565" width="23" style="153" customWidth="1"/>
    <col min="12566" max="12567" width="10.28515625" style="153" customWidth="1"/>
    <col min="12568" max="12568" width="23.140625" style="153" customWidth="1"/>
    <col min="12569" max="12569" width="16.42578125" style="153" customWidth="1"/>
    <col min="12570" max="12570" width="0.28515625" style="153" customWidth="1"/>
    <col min="12571" max="12573" width="10.28515625" style="153" customWidth="1"/>
    <col min="12574" max="12800" width="10.28515625" style="153"/>
    <col min="12801" max="12801" width="9.140625" style="153" customWidth="1"/>
    <col min="12802" max="12802" width="4.140625" style="153" customWidth="1"/>
    <col min="12803" max="12803" width="7.7109375" style="153" customWidth="1"/>
    <col min="12804" max="12804" width="4.140625" style="153" customWidth="1"/>
    <col min="12805" max="12805" width="13.140625" style="153" customWidth="1"/>
    <col min="12806" max="12806" width="6.7109375" style="153" customWidth="1"/>
    <col min="12807" max="12807" width="13.140625" style="153" customWidth="1"/>
    <col min="12808" max="12808" width="3.140625" style="153" customWidth="1"/>
    <col min="12809" max="12809" width="12.7109375" style="153" customWidth="1"/>
    <col min="12810" max="12810" width="7.5703125" style="153" customWidth="1"/>
    <col min="12811" max="12811" width="8" style="153" customWidth="1"/>
    <col min="12812" max="12812" width="8.28515625" style="153" customWidth="1"/>
    <col min="12813" max="12813" width="12.85546875" style="153" customWidth="1"/>
    <col min="12814" max="12815" width="10.28515625" style="153" customWidth="1"/>
    <col min="12816" max="12816" width="20.85546875" style="153" customWidth="1"/>
    <col min="12817" max="12817" width="13.28515625" style="153" customWidth="1"/>
    <col min="12818" max="12820" width="10.28515625" style="153" customWidth="1"/>
    <col min="12821" max="12821" width="23" style="153" customWidth="1"/>
    <col min="12822" max="12823" width="10.28515625" style="153" customWidth="1"/>
    <col min="12824" max="12824" width="23.140625" style="153" customWidth="1"/>
    <col min="12825" max="12825" width="16.42578125" style="153" customWidth="1"/>
    <col min="12826" max="12826" width="0.28515625" style="153" customWidth="1"/>
    <col min="12827" max="12829" width="10.28515625" style="153" customWidth="1"/>
    <col min="12830" max="13056" width="10.28515625" style="153"/>
    <col min="13057" max="13057" width="9.140625" style="153" customWidth="1"/>
    <col min="13058" max="13058" width="4.140625" style="153" customWidth="1"/>
    <col min="13059" max="13059" width="7.7109375" style="153" customWidth="1"/>
    <col min="13060" max="13060" width="4.140625" style="153" customWidth="1"/>
    <col min="13061" max="13061" width="13.140625" style="153" customWidth="1"/>
    <col min="13062" max="13062" width="6.7109375" style="153" customWidth="1"/>
    <col min="13063" max="13063" width="13.140625" style="153" customWidth="1"/>
    <col min="13064" max="13064" width="3.140625" style="153" customWidth="1"/>
    <col min="13065" max="13065" width="12.7109375" style="153" customWidth="1"/>
    <col min="13066" max="13066" width="7.5703125" style="153" customWidth="1"/>
    <col min="13067" max="13067" width="8" style="153" customWidth="1"/>
    <col min="13068" max="13068" width="8.28515625" style="153" customWidth="1"/>
    <col min="13069" max="13069" width="12.85546875" style="153" customWidth="1"/>
    <col min="13070" max="13071" width="10.28515625" style="153" customWidth="1"/>
    <col min="13072" max="13072" width="20.85546875" style="153" customWidth="1"/>
    <col min="13073" max="13073" width="13.28515625" style="153" customWidth="1"/>
    <col min="13074" max="13076" width="10.28515625" style="153" customWidth="1"/>
    <col min="13077" max="13077" width="23" style="153" customWidth="1"/>
    <col min="13078" max="13079" width="10.28515625" style="153" customWidth="1"/>
    <col min="13080" max="13080" width="23.140625" style="153" customWidth="1"/>
    <col min="13081" max="13081" width="16.42578125" style="153" customWidth="1"/>
    <col min="13082" max="13082" width="0.28515625" style="153" customWidth="1"/>
    <col min="13083" max="13085" width="10.28515625" style="153" customWidth="1"/>
    <col min="13086" max="13312" width="10.28515625" style="153"/>
    <col min="13313" max="13313" width="9.140625" style="153" customWidth="1"/>
    <col min="13314" max="13314" width="4.140625" style="153" customWidth="1"/>
    <col min="13315" max="13315" width="7.7109375" style="153" customWidth="1"/>
    <col min="13316" max="13316" width="4.140625" style="153" customWidth="1"/>
    <col min="13317" max="13317" width="13.140625" style="153" customWidth="1"/>
    <col min="13318" max="13318" width="6.7109375" style="153" customWidth="1"/>
    <col min="13319" max="13319" width="13.140625" style="153" customWidth="1"/>
    <col min="13320" max="13320" width="3.140625" style="153" customWidth="1"/>
    <col min="13321" max="13321" width="12.7109375" style="153" customWidth="1"/>
    <col min="13322" max="13322" width="7.5703125" style="153" customWidth="1"/>
    <col min="13323" max="13323" width="8" style="153" customWidth="1"/>
    <col min="13324" max="13324" width="8.28515625" style="153" customWidth="1"/>
    <col min="13325" max="13325" width="12.85546875" style="153" customWidth="1"/>
    <col min="13326" max="13327" width="10.28515625" style="153" customWidth="1"/>
    <col min="13328" max="13328" width="20.85546875" style="153" customWidth="1"/>
    <col min="13329" max="13329" width="13.28515625" style="153" customWidth="1"/>
    <col min="13330" max="13332" width="10.28515625" style="153" customWidth="1"/>
    <col min="13333" max="13333" width="23" style="153" customWidth="1"/>
    <col min="13334" max="13335" width="10.28515625" style="153" customWidth="1"/>
    <col min="13336" max="13336" width="23.140625" style="153" customWidth="1"/>
    <col min="13337" max="13337" width="16.42578125" style="153" customWidth="1"/>
    <col min="13338" max="13338" width="0.28515625" style="153" customWidth="1"/>
    <col min="13339" max="13341" width="10.28515625" style="153" customWidth="1"/>
    <col min="13342" max="13568" width="10.28515625" style="153"/>
    <col min="13569" max="13569" width="9.140625" style="153" customWidth="1"/>
    <col min="13570" max="13570" width="4.140625" style="153" customWidth="1"/>
    <col min="13571" max="13571" width="7.7109375" style="153" customWidth="1"/>
    <col min="13572" max="13572" width="4.140625" style="153" customWidth="1"/>
    <col min="13573" max="13573" width="13.140625" style="153" customWidth="1"/>
    <col min="13574" max="13574" width="6.7109375" style="153" customWidth="1"/>
    <col min="13575" max="13575" width="13.140625" style="153" customWidth="1"/>
    <col min="13576" max="13576" width="3.140625" style="153" customWidth="1"/>
    <col min="13577" max="13577" width="12.7109375" style="153" customWidth="1"/>
    <col min="13578" max="13578" width="7.5703125" style="153" customWidth="1"/>
    <col min="13579" max="13579" width="8" style="153" customWidth="1"/>
    <col min="13580" max="13580" width="8.28515625" style="153" customWidth="1"/>
    <col min="13581" max="13581" width="12.85546875" style="153" customWidth="1"/>
    <col min="13582" max="13583" width="10.28515625" style="153" customWidth="1"/>
    <col min="13584" max="13584" width="20.85546875" style="153" customWidth="1"/>
    <col min="13585" max="13585" width="13.28515625" style="153" customWidth="1"/>
    <col min="13586" max="13588" width="10.28515625" style="153" customWidth="1"/>
    <col min="13589" max="13589" width="23" style="153" customWidth="1"/>
    <col min="13590" max="13591" width="10.28515625" style="153" customWidth="1"/>
    <col min="13592" max="13592" width="23.140625" style="153" customWidth="1"/>
    <col min="13593" max="13593" width="16.42578125" style="153" customWidth="1"/>
    <col min="13594" max="13594" width="0.28515625" style="153" customWidth="1"/>
    <col min="13595" max="13597" width="10.28515625" style="153" customWidth="1"/>
    <col min="13598" max="13824" width="10.28515625" style="153"/>
    <col min="13825" max="13825" width="9.140625" style="153" customWidth="1"/>
    <col min="13826" max="13826" width="4.140625" style="153" customWidth="1"/>
    <col min="13827" max="13827" width="7.7109375" style="153" customWidth="1"/>
    <col min="13828" max="13828" width="4.140625" style="153" customWidth="1"/>
    <col min="13829" max="13829" width="13.140625" style="153" customWidth="1"/>
    <col min="13830" max="13830" width="6.7109375" style="153" customWidth="1"/>
    <col min="13831" max="13831" width="13.140625" style="153" customWidth="1"/>
    <col min="13832" max="13832" width="3.140625" style="153" customWidth="1"/>
    <col min="13833" max="13833" width="12.7109375" style="153" customWidth="1"/>
    <col min="13834" max="13834" width="7.5703125" style="153" customWidth="1"/>
    <col min="13835" max="13835" width="8" style="153" customWidth="1"/>
    <col min="13836" max="13836" width="8.28515625" style="153" customWidth="1"/>
    <col min="13837" max="13837" width="12.85546875" style="153" customWidth="1"/>
    <col min="13838" max="13839" width="10.28515625" style="153" customWidth="1"/>
    <col min="13840" max="13840" width="20.85546875" style="153" customWidth="1"/>
    <col min="13841" max="13841" width="13.28515625" style="153" customWidth="1"/>
    <col min="13842" max="13844" width="10.28515625" style="153" customWidth="1"/>
    <col min="13845" max="13845" width="23" style="153" customWidth="1"/>
    <col min="13846" max="13847" width="10.28515625" style="153" customWidth="1"/>
    <col min="13848" max="13848" width="23.140625" style="153" customWidth="1"/>
    <col min="13849" max="13849" width="16.42578125" style="153" customWidth="1"/>
    <col min="13850" max="13850" width="0.28515625" style="153" customWidth="1"/>
    <col min="13851" max="13853" width="10.28515625" style="153" customWidth="1"/>
    <col min="13854" max="14080" width="10.28515625" style="153"/>
    <col min="14081" max="14081" width="9.140625" style="153" customWidth="1"/>
    <col min="14082" max="14082" width="4.140625" style="153" customWidth="1"/>
    <col min="14083" max="14083" width="7.7109375" style="153" customWidth="1"/>
    <col min="14084" max="14084" width="4.140625" style="153" customWidth="1"/>
    <col min="14085" max="14085" width="13.140625" style="153" customWidth="1"/>
    <col min="14086" max="14086" width="6.7109375" style="153" customWidth="1"/>
    <col min="14087" max="14087" width="13.140625" style="153" customWidth="1"/>
    <col min="14088" max="14088" width="3.140625" style="153" customWidth="1"/>
    <col min="14089" max="14089" width="12.7109375" style="153" customWidth="1"/>
    <col min="14090" max="14090" width="7.5703125" style="153" customWidth="1"/>
    <col min="14091" max="14091" width="8" style="153" customWidth="1"/>
    <col min="14092" max="14092" width="8.28515625" style="153" customWidth="1"/>
    <col min="14093" max="14093" width="12.85546875" style="153" customWidth="1"/>
    <col min="14094" max="14095" width="10.28515625" style="153" customWidth="1"/>
    <col min="14096" max="14096" width="20.85546875" style="153" customWidth="1"/>
    <col min="14097" max="14097" width="13.28515625" style="153" customWidth="1"/>
    <col min="14098" max="14100" width="10.28515625" style="153" customWidth="1"/>
    <col min="14101" max="14101" width="23" style="153" customWidth="1"/>
    <col min="14102" max="14103" width="10.28515625" style="153" customWidth="1"/>
    <col min="14104" max="14104" width="23.140625" style="153" customWidth="1"/>
    <col min="14105" max="14105" width="16.42578125" style="153" customWidth="1"/>
    <col min="14106" max="14106" width="0.28515625" style="153" customWidth="1"/>
    <col min="14107" max="14109" width="10.28515625" style="153" customWidth="1"/>
    <col min="14110" max="14336" width="10.28515625" style="153"/>
    <col min="14337" max="14337" width="9.140625" style="153" customWidth="1"/>
    <col min="14338" max="14338" width="4.140625" style="153" customWidth="1"/>
    <col min="14339" max="14339" width="7.7109375" style="153" customWidth="1"/>
    <col min="14340" max="14340" width="4.140625" style="153" customWidth="1"/>
    <col min="14341" max="14341" width="13.140625" style="153" customWidth="1"/>
    <col min="14342" max="14342" width="6.7109375" style="153" customWidth="1"/>
    <col min="14343" max="14343" width="13.140625" style="153" customWidth="1"/>
    <col min="14344" max="14344" width="3.140625" style="153" customWidth="1"/>
    <col min="14345" max="14345" width="12.7109375" style="153" customWidth="1"/>
    <col min="14346" max="14346" width="7.5703125" style="153" customWidth="1"/>
    <col min="14347" max="14347" width="8" style="153" customWidth="1"/>
    <col min="14348" max="14348" width="8.28515625" style="153" customWidth="1"/>
    <col min="14349" max="14349" width="12.85546875" style="153" customWidth="1"/>
    <col min="14350" max="14351" width="10.28515625" style="153" customWidth="1"/>
    <col min="14352" max="14352" width="20.85546875" style="153" customWidth="1"/>
    <col min="14353" max="14353" width="13.28515625" style="153" customWidth="1"/>
    <col min="14354" max="14356" width="10.28515625" style="153" customWidth="1"/>
    <col min="14357" max="14357" width="23" style="153" customWidth="1"/>
    <col min="14358" max="14359" width="10.28515625" style="153" customWidth="1"/>
    <col min="14360" max="14360" width="23.140625" style="153" customWidth="1"/>
    <col min="14361" max="14361" width="16.42578125" style="153" customWidth="1"/>
    <col min="14362" max="14362" width="0.28515625" style="153" customWidth="1"/>
    <col min="14363" max="14365" width="10.28515625" style="153" customWidth="1"/>
    <col min="14366" max="14592" width="10.28515625" style="153"/>
    <col min="14593" max="14593" width="9.140625" style="153" customWidth="1"/>
    <col min="14594" max="14594" width="4.140625" style="153" customWidth="1"/>
    <col min="14595" max="14595" width="7.7109375" style="153" customWidth="1"/>
    <col min="14596" max="14596" width="4.140625" style="153" customWidth="1"/>
    <col min="14597" max="14597" width="13.140625" style="153" customWidth="1"/>
    <col min="14598" max="14598" width="6.7109375" style="153" customWidth="1"/>
    <col min="14599" max="14599" width="13.140625" style="153" customWidth="1"/>
    <col min="14600" max="14600" width="3.140625" style="153" customWidth="1"/>
    <col min="14601" max="14601" width="12.7109375" style="153" customWidth="1"/>
    <col min="14602" max="14602" width="7.5703125" style="153" customWidth="1"/>
    <col min="14603" max="14603" width="8" style="153" customWidth="1"/>
    <col min="14604" max="14604" width="8.28515625" style="153" customWidth="1"/>
    <col min="14605" max="14605" width="12.85546875" style="153" customWidth="1"/>
    <col min="14606" max="14607" width="10.28515625" style="153" customWidth="1"/>
    <col min="14608" max="14608" width="20.85546875" style="153" customWidth="1"/>
    <col min="14609" max="14609" width="13.28515625" style="153" customWidth="1"/>
    <col min="14610" max="14612" width="10.28515625" style="153" customWidth="1"/>
    <col min="14613" max="14613" width="23" style="153" customWidth="1"/>
    <col min="14614" max="14615" width="10.28515625" style="153" customWidth="1"/>
    <col min="14616" max="14616" width="23.140625" style="153" customWidth="1"/>
    <col min="14617" max="14617" width="16.42578125" style="153" customWidth="1"/>
    <col min="14618" max="14618" width="0.28515625" style="153" customWidth="1"/>
    <col min="14619" max="14621" width="10.28515625" style="153" customWidth="1"/>
    <col min="14622" max="14848" width="10.28515625" style="153"/>
    <col min="14849" max="14849" width="9.140625" style="153" customWidth="1"/>
    <col min="14850" max="14850" width="4.140625" style="153" customWidth="1"/>
    <col min="14851" max="14851" width="7.7109375" style="153" customWidth="1"/>
    <col min="14852" max="14852" width="4.140625" style="153" customWidth="1"/>
    <col min="14853" max="14853" width="13.140625" style="153" customWidth="1"/>
    <col min="14854" max="14854" width="6.7109375" style="153" customWidth="1"/>
    <col min="14855" max="14855" width="13.140625" style="153" customWidth="1"/>
    <col min="14856" max="14856" width="3.140625" style="153" customWidth="1"/>
    <col min="14857" max="14857" width="12.7109375" style="153" customWidth="1"/>
    <col min="14858" max="14858" width="7.5703125" style="153" customWidth="1"/>
    <col min="14859" max="14859" width="8" style="153" customWidth="1"/>
    <col min="14860" max="14860" width="8.28515625" style="153" customWidth="1"/>
    <col min="14861" max="14861" width="12.85546875" style="153" customWidth="1"/>
    <col min="14862" max="14863" width="10.28515625" style="153" customWidth="1"/>
    <col min="14864" max="14864" width="20.85546875" style="153" customWidth="1"/>
    <col min="14865" max="14865" width="13.28515625" style="153" customWidth="1"/>
    <col min="14866" max="14868" width="10.28515625" style="153" customWidth="1"/>
    <col min="14869" max="14869" width="23" style="153" customWidth="1"/>
    <col min="14870" max="14871" width="10.28515625" style="153" customWidth="1"/>
    <col min="14872" max="14872" width="23.140625" style="153" customWidth="1"/>
    <col min="14873" max="14873" width="16.42578125" style="153" customWidth="1"/>
    <col min="14874" max="14874" width="0.28515625" style="153" customWidth="1"/>
    <col min="14875" max="14877" width="10.28515625" style="153" customWidth="1"/>
    <col min="14878" max="15104" width="10.28515625" style="153"/>
    <col min="15105" max="15105" width="9.140625" style="153" customWidth="1"/>
    <col min="15106" max="15106" width="4.140625" style="153" customWidth="1"/>
    <col min="15107" max="15107" width="7.7109375" style="153" customWidth="1"/>
    <col min="15108" max="15108" width="4.140625" style="153" customWidth="1"/>
    <col min="15109" max="15109" width="13.140625" style="153" customWidth="1"/>
    <col min="15110" max="15110" width="6.7109375" style="153" customWidth="1"/>
    <col min="15111" max="15111" width="13.140625" style="153" customWidth="1"/>
    <col min="15112" max="15112" width="3.140625" style="153" customWidth="1"/>
    <col min="15113" max="15113" width="12.7109375" style="153" customWidth="1"/>
    <col min="15114" max="15114" width="7.5703125" style="153" customWidth="1"/>
    <col min="15115" max="15115" width="8" style="153" customWidth="1"/>
    <col min="15116" max="15116" width="8.28515625" style="153" customWidth="1"/>
    <col min="15117" max="15117" width="12.85546875" style="153" customWidth="1"/>
    <col min="15118" max="15119" width="10.28515625" style="153" customWidth="1"/>
    <col min="15120" max="15120" width="20.85546875" style="153" customWidth="1"/>
    <col min="15121" max="15121" width="13.28515625" style="153" customWidth="1"/>
    <col min="15122" max="15124" width="10.28515625" style="153" customWidth="1"/>
    <col min="15125" max="15125" width="23" style="153" customWidth="1"/>
    <col min="15126" max="15127" width="10.28515625" style="153" customWidth="1"/>
    <col min="15128" max="15128" width="23.140625" style="153" customWidth="1"/>
    <col min="15129" max="15129" width="16.42578125" style="153" customWidth="1"/>
    <col min="15130" max="15130" width="0.28515625" style="153" customWidth="1"/>
    <col min="15131" max="15133" width="10.28515625" style="153" customWidth="1"/>
    <col min="15134" max="15360" width="10.28515625" style="153"/>
    <col min="15361" max="15361" width="9.140625" style="153" customWidth="1"/>
    <col min="15362" max="15362" width="4.140625" style="153" customWidth="1"/>
    <col min="15363" max="15363" width="7.7109375" style="153" customWidth="1"/>
    <col min="15364" max="15364" width="4.140625" style="153" customWidth="1"/>
    <col min="15365" max="15365" width="13.140625" style="153" customWidth="1"/>
    <col min="15366" max="15366" width="6.7109375" style="153" customWidth="1"/>
    <col min="15367" max="15367" width="13.140625" style="153" customWidth="1"/>
    <col min="15368" max="15368" width="3.140625" style="153" customWidth="1"/>
    <col min="15369" max="15369" width="12.7109375" style="153" customWidth="1"/>
    <col min="15370" max="15370" width="7.5703125" style="153" customWidth="1"/>
    <col min="15371" max="15371" width="8" style="153" customWidth="1"/>
    <col min="15372" max="15372" width="8.28515625" style="153" customWidth="1"/>
    <col min="15373" max="15373" width="12.85546875" style="153" customWidth="1"/>
    <col min="15374" max="15375" width="10.28515625" style="153" customWidth="1"/>
    <col min="15376" max="15376" width="20.85546875" style="153" customWidth="1"/>
    <col min="15377" max="15377" width="13.28515625" style="153" customWidth="1"/>
    <col min="15378" max="15380" width="10.28515625" style="153" customWidth="1"/>
    <col min="15381" max="15381" width="23" style="153" customWidth="1"/>
    <col min="15382" max="15383" width="10.28515625" style="153" customWidth="1"/>
    <col min="15384" max="15384" width="23.140625" style="153" customWidth="1"/>
    <col min="15385" max="15385" width="16.42578125" style="153" customWidth="1"/>
    <col min="15386" max="15386" width="0.28515625" style="153" customWidth="1"/>
    <col min="15387" max="15389" width="10.28515625" style="153" customWidth="1"/>
    <col min="15390" max="15616" width="10.28515625" style="153"/>
    <col min="15617" max="15617" width="9.140625" style="153" customWidth="1"/>
    <col min="15618" max="15618" width="4.140625" style="153" customWidth="1"/>
    <col min="15619" max="15619" width="7.7109375" style="153" customWidth="1"/>
    <col min="15620" max="15620" width="4.140625" style="153" customWidth="1"/>
    <col min="15621" max="15621" width="13.140625" style="153" customWidth="1"/>
    <col min="15622" max="15622" width="6.7109375" style="153" customWidth="1"/>
    <col min="15623" max="15623" width="13.140625" style="153" customWidth="1"/>
    <col min="15624" max="15624" width="3.140625" style="153" customWidth="1"/>
    <col min="15625" max="15625" width="12.7109375" style="153" customWidth="1"/>
    <col min="15626" max="15626" width="7.5703125" style="153" customWidth="1"/>
    <col min="15627" max="15627" width="8" style="153" customWidth="1"/>
    <col min="15628" max="15628" width="8.28515625" style="153" customWidth="1"/>
    <col min="15629" max="15629" width="12.85546875" style="153" customWidth="1"/>
    <col min="15630" max="15631" width="10.28515625" style="153" customWidth="1"/>
    <col min="15632" max="15632" width="20.85546875" style="153" customWidth="1"/>
    <col min="15633" max="15633" width="13.28515625" style="153" customWidth="1"/>
    <col min="15634" max="15636" width="10.28515625" style="153" customWidth="1"/>
    <col min="15637" max="15637" width="23" style="153" customWidth="1"/>
    <col min="15638" max="15639" width="10.28515625" style="153" customWidth="1"/>
    <col min="15640" max="15640" width="23.140625" style="153" customWidth="1"/>
    <col min="15641" max="15641" width="16.42578125" style="153" customWidth="1"/>
    <col min="15642" max="15642" width="0.28515625" style="153" customWidth="1"/>
    <col min="15643" max="15645" width="10.28515625" style="153" customWidth="1"/>
    <col min="15646" max="15872" width="10.28515625" style="153"/>
    <col min="15873" max="15873" width="9.140625" style="153" customWidth="1"/>
    <col min="15874" max="15874" width="4.140625" style="153" customWidth="1"/>
    <col min="15875" max="15875" width="7.7109375" style="153" customWidth="1"/>
    <col min="15876" max="15876" width="4.140625" style="153" customWidth="1"/>
    <col min="15877" max="15877" width="13.140625" style="153" customWidth="1"/>
    <col min="15878" max="15878" width="6.7109375" style="153" customWidth="1"/>
    <col min="15879" max="15879" width="13.140625" style="153" customWidth="1"/>
    <col min="15880" max="15880" width="3.140625" style="153" customWidth="1"/>
    <col min="15881" max="15881" width="12.7109375" style="153" customWidth="1"/>
    <col min="15882" max="15882" width="7.5703125" style="153" customWidth="1"/>
    <col min="15883" max="15883" width="8" style="153" customWidth="1"/>
    <col min="15884" max="15884" width="8.28515625" style="153" customWidth="1"/>
    <col min="15885" max="15885" width="12.85546875" style="153" customWidth="1"/>
    <col min="15886" max="15887" width="10.28515625" style="153" customWidth="1"/>
    <col min="15888" max="15888" width="20.85546875" style="153" customWidth="1"/>
    <col min="15889" max="15889" width="13.28515625" style="153" customWidth="1"/>
    <col min="15890" max="15892" width="10.28515625" style="153" customWidth="1"/>
    <col min="15893" max="15893" width="23" style="153" customWidth="1"/>
    <col min="15894" max="15895" width="10.28515625" style="153" customWidth="1"/>
    <col min="15896" max="15896" width="23.140625" style="153" customWidth="1"/>
    <col min="15897" max="15897" width="16.42578125" style="153" customWidth="1"/>
    <col min="15898" max="15898" width="0.28515625" style="153" customWidth="1"/>
    <col min="15899" max="15901" width="10.28515625" style="153" customWidth="1"/>
    <col min="15902" max="16128" width="10.28515625" style="153"/>
    <col min="16129" max="16129" width="9.140625" style="153" customWidth="1"/>
    <col min="16130" max="16130" width="4.140625" style="153" customWidth="1"/>
    <col min="16131" max="16131" width="7.7109375" style="153" customWidth="1"/>
    <col min="16132" max="16132" width="4.140625" style="153" customWidth="1"/>
    <col min="16133" max="16133" width="13.140625" style="153" customWidth="1"/>
    <col min="16134" max="16134" width="6.7109375" style="153" customWidth="1"/>
    <col min="16135" max="16135" width="13.140625" style="153" customWidth="1"/>
    <col min="16136" max="16136" width="3.140625" style="153" customWidth="1"/>
    <col min="16137" max="16137" width="12.7109375" style="153" customWidth="1"/>
    <col min="16138" max="16138" width="7.5703125" style="153" customWidth="1"/>
    <col min="16139" max="16139" width="8" style="153" customWidth="1"/>
    <col min="16140" max="16140" width="8.28515625" style="153" customWidth="1"/>
    <col min="16141" max="16141" width="12.85546875" style="153" customWidth="1"/>
    <col min="16142" max="16143" width="10.28515625" style="153" customWidth="1"/>
    <col min="16144" max="16144" width="20.85546875" style="153" customWidth="1"/>
    <col min="16145" max="16145" width="13.28515625" style="153" customWidth="1"/>
    <col min="16146" max="16148" width="10.28515625" style="153" customWidth="1"/>
    <col min="16149" max="16149" width="23" style="153" customWidth="1"/>
    <col min="16150" max="16151" width="10.28515625" style="153" customWidth="1"/>
    <col min="16152" max="16152" width="23.140625" style="153" customWidth="1"/>
    <col min="16153" max="16153" width="16.42578125" style="153" customWidth="1"/>
    <col min="16154" max="16154" width="0.28515625" style="153" customWidth="1"/>
    <col min="16155" max="16157" width="10.28515625" style="153" customWidth="1"/>
    <col min="16158" max="16384" width="10.28515625" style="153"/>
  </cols>
  <sheetData>
    <row r="1" spans="1:25" ht="23.25" x14ac:dyDescent="0.35">
      <c r="A1" s="410" t="s">
        <v>42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152"/>
      <c r="N1" s="152"/>
      <c r="O1" s="152"/>
    </row>
    <row r="2" spans="1:25" s="159" customFormat="1" x14ac:dyDescent="0.35">
      <c r="A2" s="238" t="str">
        <f>'ปร.4(ก).'!A2</f>
        <v>งานปรับปรุง/ซ่อมแซม</v>
      </c>
      <c r="B2" s="238"/>
      <c r="C2" s="238"/>
      <c r="D2" s="418" t="str">
        <f>'ปร.4(ก).'!E2</f>
        <v>……………อาคารเรียน …………………………………………………………………..</v>
      </c>
      <c r="E2" s="418"/>
      <c r="F2" s="418"/>
      <c r="G2" s="418"/>
      <c r="H2" s="418"/>
      <c r="I2" s="418"/>
      <c r="J2" s="418"/>
      <c r="K2" s="418"/>
      <c r="L2" s="418"/>
      <c r="M2" s="239"/>
      <c r="N2" s="157"/>
      <c r="O2" s="156"/>
      <c r="P2" s="155"/>
      <c r="Q2" s="158"/>
      <c r="U2" s="160"/>
    </row>
    <row r="3" spans="1:25" s="159" customFormat="1" x14ac:dyDescent="0.35">
      <c r="A3" s="322" t="s">
        <v>67</v>
      </c>
      <c r="B3" s="322"/>
      <c r="C3" s="323" t="str">
        <f>'ปร.4(ก).'!B3</f>
        <v>…โรงเรียน…..</v>
      </c>
      <c r="D3" s="323"/>
      <c r="E3" s="323"/>
      <c r="F3" s="323"/>
      <c r="G3" s="323"/>
      <c r="H3" s="323"/>
      <c r="I3" s="323"/>
      <c r="J3" s="323"/>
      <c r="K3" s="143" t="s">
        <v>183</v>
      </c>
      <c r="L3" s="324" t="s">
        <v>184</v>
      </c>
      <c r="M3" s="324"/>
      <c r="N3" s="161"/>
      <c r="O3" s="162"/>
      <c r="Q3" s="158"/>
      <c r="U3" s="160"/>
    </row>
    <row r="4" spans="1:25" s="159" customFormat="1" x14ac:dyDescent="0.35">
      <c r="A4" s="20" t="s">
        <v>0</v>
      </c>
      <c r="B4" s="20"/>
      <c r="C4" s="325" t="str">
        <f>+C3</f>
        <v>…โรงเรียน…..</v>
      </c>
      <c r="D4" s="325"/>
      <c r="E4" s="325"/>
      <c r="F4" s="325"/>
      <c r="G4" s="325"/>
      <c r="H4" s="325"/>
      <c r="I4" s="325"/>
      <c r="J4" s="325"/>
      <c r="K4" s="325"/>
      <c r="L4" s="325"/>
      <c r="M4" s="157"/>
      <c r="N4" s="156"/>
      <c r="P4" s="158"/>
      <c r="T4" s="160"/>
    </row>
    <row r="5" spans="1:25" s="159" customFormat="1" ht="21.75" thickBot="1" x14ac:dyDescent="0.4">
      <c r="A5" s="411"/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156"/>
      <c r="N5" s="157"/>
      <c r="O5" s="156"/>
      <c r="Q5" s="158"/>
      <c r="U5" s="160"/>
    </row>
    <row r="6" spans="1:25" x14ac:dyDescent="0.35">
      <c r="A6" s="412" t="s">
        <v>5</v>
      </c>
      <c r="B6" s="413"/>
      <c r="C6" s="413"/>
      <c r="D6" s="413"/>
      <c r="E6" s="413"/>
      <c r="F6" s="413"/>
      <c r="G6" s="413"/>
      <c r="H6" s="413"/>
      <c r="I6" s="413"/>
      <c r="J6" s="413"/>
      <c r="K6" s="163" t="s">
        <v>30</v>
      </c>
      <c r="L6" s="416" t="s">
        <v>31</v>
      </c>
    </row>
    <row r="7" spans="1:25" ht="21.75" thickBot="1" x14ac:dyDescent="0.4">
      <c r="A7" s="414"/>
      <c r="B7" s="415"/>
      <c r="C7" s="415"/>
      <c r="D7" s="415"/>
      <c r="E7" s="415"/>
      <c r="F7" s="415"/>
      <c r="G7" s="415"/>
      <c r="H7" s="415"/>
      <c r="I7" s="415"/>
      <c r="J7" s="415"/>
      <c r="K7" s="164" t="s">
        <v>32</v>
      </c>
      <c r="L7" s="417"/>
      <c r="U7" s="154">
        <v>0</v>
      </c>
      <c r="V7" s="153">
        <f>V8</f>
        <v>1.3090999999999999</v>
      </c>
      <c r="X7" s="165">
        <v>0</v>
      </c>
      <c r="Y7" s="166">
        <v>500000</v>
      </c>
    </row>
    <row r="8" spans="1:25" ht="21.75" thickBot="1" x14ac:dyDescent="0.4">
      <c r="A8" s="420"/>
      <c r="B8" s="422" t="s">
        <v>160</v>
      </c>
      <c r="C8" s="422"/>
      <c r="D8" s="422"/>
      <c r="E8" s="422"/>
      <c r="F8" s="422"/>
      <c r="G8" s="422"/>
      <c r="H8" s="422"/>
      <c r="I8" s="422"/>
      <c r="J8" s="167">
        <v>0</v>
      </c>
      <c r="K8" s="168" t="s">
        <v>33</v>
      </c>
      <c r="L8" s="169">
        <f t="shared" ref="L8:L31" si="0">V8</f>
        <v>1.3090999999999999</v>
      </c>
      <c r="P8" s="170">
        <f>'ปร.4(ก).'!L63</f>
        <v>0</v>
      </c>
      <c r="Q8" s="171"/>
      <c r="U8" s="172">
        <v>500000</v>
      </c>
      <c r="V8" s="173">
        <f>+[1]Sheet1!H6</f>
        <v>1.3090999999999999</v>
      </c>
      <c r="X8" s="166">
        <v>500000</v>
      </c>
      <c r="Y8" s="166">
        <v>1000000</v>
      </c>
    </row>
    <row r="9" spans="1:25" ht="21.75" thickBot="1" x14ac:dyDescent="0.4">
      <c r="A9" s="420"/>
      <c r="B9" s="422" t="s">
        <v>161</v>
      </c>
      <c r="C9" s="422"/>
      <c r="D9" s="422"/>
      <c r="E9" s="422"/>
      <c r="F9" s="422"/>
      <c r="G9" s="422"/>
      <c r="H9" s="422"/>
      <c r="I9" s="422"/>
      <c r="J9" s="167">
        <v>0</v>
      </c>
      <c r="K9" s="174">
        <v>1</v>
      </c>
      <c r="L9" s="169">
        <f t="shared" si="0"/>
        <v>1.3067</v>
      </c>
      <c r="U9" s="175">
        <v>1000000</v>
      </c>
      <c r="V9" s="176">
        <f>+[1]Sheet1!H7</f>
        <v>1.3067</v>
      </c>
      <c r="X9" s="166">
        <v>1000000</v>
      </c>
      <c r="Y9" s="166">
        <v>2000000</v>
      </c>
    </row>
    <row r="10" spans="1:25" s="177" customFormat="1" ht="21.75" thickBot="1" x14ac:dyDescent="0.4">
      <c r="A10" s="420"/>
      <c r="B10" s="422" t="s">
        <v>162</v>
      </c>
      <c r="C10" s="422"/>
      <c r="D10" s="422"/>
      <c r="E10" s="422"/>
      <c r="F10" s="422"/>
      <c r="G10" s="422"/>
      <c r="H10" s="422"/>
      <c r="I10" s="422"/>
      <c r="J10" s="167">
        <v>7.0000000000000007E-2</v>
      </c>
      <c r="K10" s="174">
        <v>2</v>
      </c>
      <c r="L10" s="169">
        <f t="shared" si="0"/>
        <v>1.3050999999999999</v>
      </c>
      <c r="N10" s="178"/>
      <c r="O10" s="179" t="s">
        <v>51</v>
      </c>
      <c r="P10" s="180">
        <f>P8</f>
        <v>0</v>
      </c>
      <c r="Q10" s="153"/>
      <c r="S10" s="181"/>
      <c r="U10" s="175">
        <v>2000000</v>
      </c>
      <c r="V10" s="182">
        <f>+[1]Sheet1!H8</f>
        <v>1.3050999999999999</v>
      </c>
      <c r="X10" s="166">
        <v>2000000</v>
      </c>
      <c r="Y10" s="166">
        <v>5000000</v>
      </c>
    </row>
    <row r="11" spans="1:25" s="177" customFormat="1" ht="21.75" thickBot="1" x14ac:dyDescent="0.4">
      <c r="A11" s="421"/>
      <c r="B11" s="423" t="s">
        <v>163</v>
      </c>
      <c r="C11" s="423"/>
      <c r="D11" s="423"/>
      <c r="E11" s="423"/>
      <c r="F11" s="423"/>
      <c r="G11" s="423"/>
      <c r="H11" s="423"/>
      <c r="I11" s="423"/>
      <c r="J11" s="167">
        <v>7.0000000000000007E-2</v>
      </c>
      <c r="K11" s="174">
        <v>5</v>
      </c>
      <c r="L11" s="169">
        <f t="shared" si="0"/>
        <v>1.302</v>
      </c>
      <c r="N11" s="178"/>
      <c r="O11" s="183" t="s">
        <v>53</v>
      </c>
      <c r="P11" s="184">
        <f>VLOOKUP(P8,U7:V31,1)</f>
        <v>0</v>
      </c>
      <c r="Q11" s="185" t="s">
        <v>55</v>
      </c>
      <c r="R11" s="186">
        <f>VLOOKUP(P11,U7:V31,2)</f>
        <v>1.3090999999999999</v>
      </c>
      <c r="U11" s="175">
        <v>5000000</v>
      </c>
      <c r="V11" s="176">
        <f>+[1]Sheet1!H9</f>
        <v>1.302</v>
      </c>
      <c r="X11" s="166">
        <v>5000000</v>
      </c>
      <c r="Y11" s="187">
        <v>10000000</v>
      </c>
    </row>
    <row r="12" spans="1:25" s="177" customFormat="1" ht="21.75" thickBot="1" x14ac:dyDescent="0.4">
      <c r="A12" s="424" t="s">
        <v>34</v>
      </c>
      <c r="B12" s="425"/>
      <c r="C12" s="425"/>
      <c r="D12" s="425"/>
      <c r="E12" s="425"/>
      <c r="F12" s="425"/>
      <c r="G12" s="425"/>
      <c r="H12" s="425"/>
      <c r="I12" s="425"/>
      <c r="J12" s="426"/>
      <c r="K12" s="188">
        <v>10</v>
      </c>
      <c r="L12" s="169">
        <f t="shared" si="0"/>
        <v>1.296</v>
      </c>
      <c r="N12" s="178"/>
      <c r="O12" s="189" t="s">
        <v>54</v>
      </c>
      <c r="P12" s="190">
        <f>VLOOKUP(P11,X7:Y31,2)</f>
        <v>500000</v>
      </c>
      <c r="Q12" s="191" t="s">
        <v>56</v>
      </c>
      <c r="R12" s="192">
        <f>VLOOKUP(P12,U7:V31,2)</f>
        <v>1.3090999999999999</v>
      </c>
      <c r="U12" s="193">
        <v>10000000</v>
      </c>
      <c r="V12" s="182">
        <f>+[1]Sheet1!H10</f>
        <v>1.296</v>
      </c>
      <c r="X12" s="187">
        <v>10000000</v>
      </c>
      <c r="Y12" s="187">
        <v>15000000</v>
      </c>
    </row>
    <row r="13" spans="1:25" s="177" customFormat="1" x14ac:dyDescent="0.35">
      <c r="A13" s="427"/>
      <c r="B13" s="428"/>
      <c r="C13" s="428"/>
      <c r="D13" s="428"/>
      <c r="E13" s="428"/>
      <c r="F13" s="428"/>
      <c r="G13" s="428"/>
      <c r="H13" s="428"/>
      <c r="I13" s="428"/>
      <c r="J13" s="429"/>
      <c r="K13" s="188">
        <v>15</v>
      </c>
      <c r="L13" s="169">
        <f t="shared" si="0"/>
        <v>1.2611000000000001</v>
      </c>
      <c r="N13" s="153"/>
      <c r="Q13" s="153"/>
      <c r="U13" s="193">
        <v>15000000</v>
      </c>
      <c r="V13" s="176">
        <f>+[1]Sheet1!H11</f>
        <v>1.2611000000000001</v>
      </c>
      <c r="X13" s="187">
        <v>15000000</v>
      </c>
      <c r="Y13" s="166">
        <v>20000000</v>
      </c>
    </row>
    <row r="14" spans="1:25" s="177" customFormat="1" x14ac:dyDescent="0.35">
      <c r="A14" s="444" t="s">
        <v>43</v>
      </c>
      <c r="B14" s="445"/>
      <c r="C14" s="445"/>
      <c r="D14" s="445"/>
      <c r="E14" s="450" t="s">
        <v>45</v>
      </c>
      <c r="F14" s="453" t="s">
        <v>48</v>
      </c>
      <c r="G14" s="445"/>
      <c r="H14" s="445"/>
      <c r="I14" s="450" t="s">
        <v>44</v>
      </c>
      <c r="J14" s="454"/>
      <c r="K14" s="174">
        <v>20</v>
      </c>
      <c r="L14" s="169">
        <f t="shared" si="0"/>
        <v>1.2535000000000001</v>
      </c>
      <c r="N14" s="153"/>
      <c r="Q14" s="153"/>
      <c r="U14" s="175">
        <v>20000000</v>
      </c>
      <c r="V14" s="182">
        <f>+[1]Sheet1!H12</f>
        <v>1.2535000000000001</v>
      </c>
      <c r="X14" s="166">
        <v>20000000</v>
      </c>
      <c r="Y14" s="166">
        <v>25000000</v>
      </c>
    </row>
    <row r="15" spans="1:25" s="177" customFormat="1" ht="21" customHeight="1" x14ac:dyDescent="0.35">
      <c r="A15" s="446"/>
      <c r="B15" s="447"/>
      <c r="C15" s="447"/>
      <c r="D15" s="447"/>
      <c r="E15" s="451"/>
      <c r="F15" s="449"/>
      <c r="G15" s="449"/>
      <c r="H15" s="449"/>
      <c r="I15" s="451"/>
      <c r="J15" s="439"/>
      <c r="K15" s="174">
        <v>25</v>
      </c>
      <c r="L15" s="169">
        <f t="shared" si="0"/>
        <v>1.2264999999999999</v>
      </c>
      <c r="N15" s="153"/>
      <c r="Q15" s="153" t="s">
        <v>52</v>
      </c>
      <c r="U15" s="175">
        <v>25000000</v>
      </c>
      <c r="V15" s="176">
        <f>+[1]Sheet1!H13</f>
        <v>1.2264999999999999</v>
      </c>
      <c r="X15" s="166">
        <v>25000000</v>
      </c>
      <c r="Y15" s="166">
        <v>30000000</v>
      </c>
    </row>
    <row r="16" spans="1:25" s="177" customFormat="1" ht="21" customHeight="1" x14ac:dyDescent="0.35">
      <c r="A16" s="448"/>
      <c r="B16" s="449"/>
      <c r="C16" s="449"/>
      <c r="D16" s="449"/>
      <c r="E16" s="452"/>
      <c r="F16" s="419" t="s">
        <v>35</v>
      </c>
      <c r="G16" s="419"/>
      <c r="H16" s="419"/>
      <c r="I16" s="452"/>
      <c r="J16" s="455"/>
      <c r="K16" s="174">
        <v>30</v>
      </c>
      <c r="L16" s="169">
        <f t="shared" si="0"/>
        <v>1.2181</v>
      </c>
      <c r="N16" s="153"/>
      <c r="Q16" s="153"/>
      <c r="R16" s="177" t="s">
        <v>52</v>
      </c>
      <c r="U16" s="175">
        <v>30000000</v>
      </c>
      <c r="V16" s="182">
        <f>+[1]Sheet1!H14</f>
        <v>1.2181</v>
      </c>
      <c r="X16" s="166">
        <v>30000000</v>
      </c>
      <c r="Y16" s="166">
        <v>40000000</v>
      </c>
    </row>
    <row r="17" spans="1:25" s="177" customFormat="1" ht="21.75" thickBot="1" x14ac:dyDescent="0.4">
      <c r="A17" s="431" t="s">
        <v>57</v>
      </c>
      <c r="B17" s="194" t="s">
        <v>36</v>
      </c>
      <c r="C17" s="194"/>
      <c r="D17" s="194"/>
      <c r="E17" s="194"/>
      <c r="F17" s="194"/>
      <c r="G17" s="195" t="s">
        <v>58</v>
      </c>
      <c r="H17" s="434">
        <f>P10</f>
        <v>0</v>
      </c>
      <c r="I17" s="435"/>
      <c r="J17" s="436"/>
      <c r="K17" s="174">
        <v>40</v>
      </c>
      <c r="L17" s="169">
        <f t="shared" si="0"/>
        <v>1.2177</v>
      </c>
      <c r="N17" s="153"/>
      <c r="Q17" s="153"/>
      <c r="U17" s="175">
        <v>40000000</v>
      </c>
      <c r="V17" s="176">
        <f>+[1]Sheet1!H15</f>
        <v>1.2177</v>
      </c>
      <c r="X17" s="166">
        <v>40000000</v>
      </c>
      <c r="Y17" s="166">
        <v>50000000</v>
      </c>
    </row>
    <row r="18" spans="1:25" s="177" customFormat="1" ht="21.75" thickBot="1" x14ac:dyDescent="0.4">
      <c r="A18" s="432"/>
      <c r="B18" s="196" t="s">
        <v>37</v>
      </c>
      <c r="C18" s="196"/>
      <c r="D18" s="196"/>
      <c r="E18" s="196"/>
      <c r="F18" s="196"/>
      <c r="G18" s="197" t="s">
        <v>58</v>
      </c>
      <c r="H18" s="437">
        <f>P11</f>
        <v>0</v>
      </c>
      <c r="I18" s="438"/>
      <c r="J18" s="439"/>
      <c r="K18" s="174">
        <v>50</v>
      </c>
      <c r="L18" s="169">
        <f t="shared" si="0"/>
        <v>1.2176</v>
      </c>
      <c r="N18" s="153"/>
      <c r="P18" s="198">
        <f>+(($C$23-$E$23)*($G$23-$I$23))/($E$24-$G$24)</f>
        <v>0</v>
      </c>
      <c r="Q18" s="153"/>
      <c r="U18" s="175">
        <v>50000000</v>
      </c>
      <c r="V18" s="182">
        <f>+[1]Sheet1!H16</f>
        <v>1.2176</v>
      </c>
      <c r="X18" s="166">
        <v>50000000</v>
      </c>
      <c r="Y18" s="166">
        <v>60000000</v>
      </c>
    </row>
    <row r="19" spans="1:25" s="177" customFormat="1" ht="21.75" thickBot="1" x14ac:dyDescent="0.4">
      <c r="A19" s="432"/>
      <c r="B19" s="196" t="s">
        <v>38</v>
      </c>
      <c r="C19" s="196"/>
      <c r="D19" s="196"/>
      <c r="E19" s="196"/>
      <c r="F19" s="196"/>
      <c r="G19" s="197" t="s">
        <v>58</v>
      </c>
      <c r="H19" s="437">
        <f>P12</f>
        <v>500000</v>
      </c>
      <c r="I19" s="438"/>
      <c r="J19" s="439"/>
      <c r="K19" s="174">
        <v>60</v>
      </c>
      <c r="L19" s="169">
        <f t="shared" si="0"/>
        <v>1.2078</v>
      </c>
      <c r="N19" s="153"/>
      <c r="P19" s="199">
        <f>ROUNDDOWN(P18,4)</f>
        <v>0</v>
      </c>
      <c r="Q19" s="200"/>
      <c r="U19" s="175">
        <v>60000000</v>
      </c>
      <c r="V19" s="176">
        <f>+[1]Sheet1!H17</f>
        <v>1.2078</v>
      </c>
      <c r="X19" s="166">
        <v>60000000</v>
      </c>
      <c r="Y19" s="166">
        <v>70000000</v>
      </c>
    </row>
    <row r="20" spans="1:25" s="177" customFormat="1" ht="21.75" thickBot="1" x14ac:dyDescent="0.4">
      <c r="A20" s="432"/>
      <c r="B20" s="196" t="s">
        <v>39</v>
      </c>
      <c r="C20" s="196"/>
      <c r="D20" s="196"/>
      <c r="E20" s="196"/>
      <c r="F20" s="196"/>
      <c r="G20" s="197" t="s">
        <v>58</v>
      </c>
      <c r="H20" s="440">
        <f>R11</f>
        <v>1.3090999999999999</v>
      </c>
      <c r="I20" s="440"/>
      <c r="J20" s="441"/>
      <c r="K20" s="174">
        <v>70</v>
      </c>
      <c r="L20" s="169">
        <f t="shared" si="0"/>
        <v>1.2067000000000001</v>
      </c>
      <c r="N20" s="153"/>
      <c r="P20" s="201">
        <f>+A23-P19</f>
        <v>1.3090999999999999</v>
      </c>
      <c r="Q20" s="153"/>
      <c r="U20" s="175">
        <v>70000000</v>
      </c>
      <c r="V20" s="202">
        <f>+[1]Sheet1!H18</f>
        <v>1.2067000000000001</v>
      </c>
      <c r="X20" s="166">
        <v>70000000</v>
      </c>
      <c r="Y20" s="166">
        <v>80000000</v>
      </c>
    </row>
    <row r="21" spans="1:25" s="177" customFormat="1" x14ac:dyDescent="0.35">
      <c r="A21" s="433"/>
      <c r="B21" s="203" t="s">
        <v>40</v>
      </c>
      <c r="C21" s="203"/>
      <c r="D21" s="203"/>
      <c r="E21" s="203"/>
      <c r="F21" s="203"/>
      <c r="G21" s="204" t="s">
        <v>58</v>
      </c>
      <c r="H21" s="442">
        <f>R12</f>
        <v>1.3090999999999999</v>
      </c>
      <c r="I21" s="442"/>
      <c r="J21" s="443"/>
      <c r="K21" s="174">
        <v>80</v>
      </c>
      <c r="L21" s="169">
        <f t="shared" si="0"/>
        <v>1.2067000000000001</v>
      </c>
      <c r="N21" s="153"/>
      <c r="Q21" s="205"/>
      <c r="U21" s="175">
        <v>80000000</v>
      </c>
      <c r="V21" s="176">
        <f>+[1]Sheet1!H19</f>
        <v>1.2067000000000001</v>
      </c>
      <c r="X21" s="166">
        <v>80000000</v>
      </c>
      <c r="Y21" s="166">
        <v>90000000</v>
      </c>
    </row>
    <row r="22" spans="1:25" s="177" customFormat="1" x14ac:dyDescent="0.35">
      <c r="A22" s="206"/>
      <c r="B22" s="207" t="s">
        <v>59</v>
      </c>
      <c r="C22" s="208"/>
      <c r="D22" s="208"/>
      <c r="E22" s="208"/>
      <c r="F22" s="208"/>
      <c r="G22" s="208"/>
      <c r="H22" s="208"/>
      <c r="I22" s="208"/>
      <c r="J22" s="209"/>
      <c r="K22" s="174">
        <v>90</v>
      </c>
      <c r="L22" s="169">
        <f t="shared" si="0"/>
        <v>1.2065999999999999</v>
      </c>
      <c r="N22" s="153"/>
      <c r="Q22" s="153"/>
      <c r="U22" s="175">
        <v>90000000</v>
      </c>
      <c r="V22" s="182">
        <f>+[1]Sheet1!H20</f>
        <v>1.2065999999999999</v>
      </c>
      <c r="X22" s="166">
        <v>90000000</v>
      </c>
      <c r="Y22" s="166">
        <v>100000000</v>
      </c>
    </row>
    <row r="23" spans="1:25" s="177" customFormat="1" x14ac:dyDescent="0.35">
      <c r="A23" s="210">
        <f>R11</f>
        <v>1.3090999999999999</v>
      </c>
      <c r="B23" s="211" t="s">
        <v>65</v>
      </c>
      <c r="C23" s="212">
        <f>R11</f>
        <v>1.3090999999999999</v>
      </c>
      <c r="D23" s="212" t="s">
        <v>28</v>
      </c>
      <c r="E23" s="213">
        <f>R12</f>
        <v>1.3090999999999999</v>
      </c>
      <c r="F23" s="214" t="s">
        <v>62</v>
      </c>
      <c r="G23" s="214">
        <f>P10</f>
        <v>0</v>
      </c>
      <c r="H23" s="214" t="s">
        <v>28</v>
      </c>
      <c r="I23" s="215">
        <f>P11</f>
        <v>0</v>
      </c>
      <c r="J23" s="216" t="s">
        <v>61</v>
      </c>
      <c r="K23" s="174">
        <v>100</v>
      </c>
      <c r="L23" s="169">
        <f t="shared" si="0"/>
        <v>1.2065999999999999</v>
      </c>
      <c r="N23" s="153"/>
      <c r="U23" s="175">
        <v>100000000</v>
      </c>
      <c r="V23" s="176">
        <f>+[1]Sheet1!H21</f>
        <v>1.2065999999999999</v>
      </c>
      <c r="X23" s="166">
        <v>100000000</v>
      </c>
      <c r="Y23" s="166">
        <v>150000000</v>
      </c>
    </row>
    <row r="24" spans="1:25" s="177" customFormat="1" x14ac:dyDescent="0.35">
      <c r="A24" s="217"/>
      <c r="B24" s="218"/>
      <c r="C24" s="218"/>
      <c r="D24" s="211" t="s">
        <v>60</v>
      </c>
      <c r="E24" s="219">
        <f>P12</f>
        <v>500000</v>
      </c>
      <c r="F24" s="218" t="s">
        <v>28</v>
      </c>
      <c r="G24" s="219">
        <f>P11</f>
        <v>0</v>
      </c>
      <c r="H24" s="220" t="s">
        <v>61</v>
      </c>
      <c r="I24" s="218"/>
      <c r="J24" s="221"/>
      <c r="K24" s="174">
        <v>150</v>
      </c>
      <c r="L24" s="169">
        <f t="shared" si="0"/>
        <v>1.2039</v>
      </c>
      <c r="N24" s="153"/>
      <c r="Q24" s="153"/>
      <c r="U24" s="175">
        <v>150000000</v>
      </c>
      <c r="V24" s="182">
        <f>+[1]Sheet1!H22</f>
        <v>1.2039</v>
      </c>
      <c r="X24" s="166">
        <v>150000000</v>
      </c>
      <c r="Y24" s="166">
        <v>200000000</v>
      </c>
    </row>
    <row r="25" spans="1:25" s="177" customFormat="1" x14ac:dyDescent="0.35">
      <c r="A25" s="217"/>
      <c r="B25" s="222"/>
      <c r="C25" s="211"/>
      <c r="D25" s="211"/>
      <c r="E25" s="211"/>
      <c r="F25" s="223"/>
      <c r="G25" s="223"/>
      <c r="H25" s="223"/>
      <c r="I25" s="223"/>
      <c r="J25" s="224"/>
      <c r="K25" s="174">
        <v>200</v>
      </c>
      <c r="L25" s="169">
        <f t="shared" si="0"/>
        <v>1.2039</v>
      </c>
      <c r="N25" s="153"/>
      <c r="Q25" s="152"/>
      <c r="R25" s="225"/>
      <c r="U25" s="175">
        <v>200000000</v>
      </c>
      <c r="V25" s="176">
        <f>+[1]Sheet1!H23</f>
        <v>1.2039</v>
      </c>
      <c r="X25" s="166">
        <v>200000000</v>
      </c>
      <c r="Y25" s="166">
        <v>250000000</v>
      </c>
    </row>
    <row r="26" spans="1:25" s="177" customFormat="1" x14ac:dyDescent="0.35">
      <c r="A26" s="217"/>
      <c r="B26" s="218"/>
      <c r="C26" s="226" t="s">
        <v>63</v>
      </c>
      <c r="D26" s="218"/>
      <c r="E26" s="218"/>
      <c r="F26" s="218"/>
      <c r="G26" s="219">
        <f>P8</f>
        <v>0</v>
      </c>
      <c r="H26" s="218"/>
      <c r="I26" s="220" t="s">
        <v>46</v>
      </c>
      <c r="J26" s="218"/>
      <c r="K26" s="174">
        <v>250</v>
      </c>
      <c r="L26" s="169">
        <f t="shared" si="0"/>
        <v>1.2031000000000001</v>
      </c>
      <c r="N26" s="153"/>
      <c r="Q26" s="152"/>
      <c r="R26" s="225"/>
      <c r="U26" s="175">
        <v>250000000</v>
      </c>
      <c r="V26" s="182">
        <f>+[1]Sheet1!H24</f>
        <v>1.2031000000000001</v>
      </c>
      <c r="X26" s="166">
        <v>250000000</v>
      </c>
      <c r="Y26" s="166">
        <v>300000000</v>
      </c>
    </row>
    <row r="27" spans="1:25" s="177" customFormat="1" ht="21.75" thickBot="1" x14ac:dyDescent="0.4">
      <c r="A27" s="217"/>
      <c r="B27" s="227"/>
      <c r="C27" s="226" t="s">
        <v>64</v>
      </c>
      <c r="D27" s="227"/>
      <c r="E27" s="227"/>
      <c r="F27" s="227"/>
      <c r="G27" s="228">
        <f>+P20</f>
        <v>1.3090999999999999</v>
      </c>
      <c r="H27" s="227"/>
      <c r="I27" s="227"/>
      <c r="J27" s="227"/>
      <c r="K27" s="174">
        <v>300</v>
      </c>
      <c r="L27" s="169">
        <f t="shared" si="0"/>
        <v>1.1969000000000001</v>
      </c>
      <c r="N27" s="153"/>
      <c r="Q27" s="152"/>
      <c r="R27" s="225"/>
      <c r="U27" s="175">
        <v>300000000</v>
      </c>
      <c r="V27" s="176">
        <f>+[1]Sheet1!H25</f>
        <v>1.1969000000000001</v>
      </c>
      <c r="X27" s="166">
        <v>300000000</v>
      </c>
      <c r="Y27" s="166">
        <v>350000000</v>
      </c>
    </row>
    <row r="28" spans="1:25" s="177" customFormat="1" ht="21.75" thickTop="1" x14ac:dyDescent="0.35">
      <c r="A28" s="217"/>
      <c r="B28" s="227"/>
      <c r="C28" s="227"/>
      <c r="D28" s="227"/>
      <c r="E28" s="227"/>
      <c r="F28" s="227"/>
      <c r="G28" s="227"/>
      <c r="H28" s="227"/>
      <c r="I28" s="227"/>
      <c r="J28" s="227"/>
      <c r="K28" s="174">
        <v>350</v>
      </c>
      <c r="L28" s="169">
        <f t="shared" si="0"/>
        <v>1.1883999999999999</v>
      </c>
      <c r="N28" s="153"/>
      <c r="Q28" s="152"/>
      <c r="R28" s="229"/>
      <c r="U28" s="175">
        <v>350000000</v>
      </c>
      <c r="V28" s="182">
        <f>+[1]Sheet1!H26</f>
        <v>1.1883999999999999</v>
      </c>
      <c r="X28" s="166">
        <v>350000000</v>
      </c>
      <c r="Y28" s="166">
        <v>400000000</v>
      </c>
    </row>
    <row r="29" spans="1:25" s="177" customFormat="1" x14ac:dyDescent="0.35">
      <c r="A29" s="217"/>
      <c r="B29" s="227"/>
      <c r="C29" s="227"/>
      <c r="D29" s="227"/>
      <c r="E29" s="227"/>
      <c r="F29" s="227"/>
      <c r="G29" s="227"/>
      <c r="H29" s="227"/>
      <c r="I29" s="227" t="s">
        <v>52</v>
      </c>
      <c r="J29" s="227"/>
      <c r="K29" s="174">
        <v>400</v>
      </c>
      <c r="L29" s="169">
        <f t="shared" si="0"/>
        <v>1.1877</v>
      </c>
      <c r="N29" s="153"/>
      <c r="Q29" s="152"/>
      <c r="R29" s="225"/>
      <c r="U29" s="175">
        <v>400000000</v>
      </c>
      <c r="V29" s="176">
        <f>+[1]Sheet1!H27</f>
        <v>1.1877</v>
      </c>
      <c r="X29" s="166">
        <v>400000000</v>
      </c>
      <c r="Y29" s="166">
        <v>500000000</v>
      </c>
    </row>
    <row r="30" spans="1:25" s="177" customFormat="1" x14ac:dyDescent="0.35">
      <c r="A30" s="217"/>
      <c r="B30" s="227"/>
      <c r="C30" s="227"/>
      <c r="D30" s="227"/>
      <c r="E30" s="227"/>
      <c r="F30" s="227"/>
      <c r="G30" s="227"/>
      <c r="H30" s="227"/>
      <c r="I30" s="227"/>
      <c r="J30" s="227"/>
      <c r="K30" s="174">
        <v>500</v>
      </c>
      <c r="L30" s="169">
        <f t="shared" si="0"/>
        <v>1.1871</v>
      </c>
      <c r="N30" s="153"/>
      <c r="Q30" s="152"/>
      <c r="R30" s="225"/>
      <c r="U30" s="175">
        <v>500000000</v>
      </c>
      <c r="V30" s="182">
        <f>+[1]Sheet1!H28</f>
        <v>1.1871</v>
      </c>
      <c r="X30" s="166">
        <v>500000000</v>
      </c>
      <c r="Y30" s="166">
        <v>500000001</v>
      </c>
    </row>
    <row r="31" spans="1:25" s="177" customFormat="1" ht="21.75" thickBot="1" x14ac:dyDescent="0.4">
      <c r="A31" s="230"/>
      <c r="B31" s="231"/>
      <c r="C31" s="231"/>
      <c r="D31" s="231"/>
      <c r="E31" s="231"/>
      <c r="F31" s="231"/>
      <c r="G31" s="231"/>
      <c r="H31" s="231"/>
      <c r="I31" s="231"/>
      <c r="J31" s="231"/>
      <c r="K31" s="232" t="s">
        <v>41</v>
      </c>
      <c r="L31" s="233">
        <f t="shared" si="0"/>
        <v>1.1805000000000001</v>
      </c>
      <c r="N31" s="153"/>
      <c r="Q31" s="152"/>
      <c r="R31" s="225"/>
      <c r="U31" s="234">
        <v>500000001</v>
      </c>
      <c r="V31" s="235">
        <f>+[1]Sheet1!H29</f>
        <v>1.1805000000000001</v>
      </c>
      <c r="X31" s="166">
        <v>500000001</v>
      </c>
      <c r="Y31" s="236"/>
    </row>
    <row r="32" spans="1:25" x14ac:dyDescent="0.35">
      <c r="A32" s="177" t="s">
        <v>47</v>
      </c>
    </row>
    <row r="33" spans="1:11" s="153" customFormat="1" x14ac:dyDescent="0.35">
      <c r="A33" s="177" t="s">
        <v>49</v>
      </c>
      <c r="J33" s="237"/>
    </row>
    <row r="34" spans="1:11" s="153" customFormat="1" x14ac:dyDescent="0.35">
      <c r="G34" s="430" t="s">
        <v>164</v>
      </c>
      <c r="H34" s="430"/>
      <c r="I34" s="430"/>
      <c r="J34" s="430"/>
      <c r="K34" s="430"/>
    </row>
  </sheetData>
  <mergeCells count="28">
    <mergeCell ref="G34:K34"/>
    <mergeCell ref="A3:B3"/>
    <mergeCell ref="C3:J3"/>
    <mergeCell ref="L3:M3"/>
    <mergeCell ref="C4:L4"/>
    <mergeCell ref="A17:A21"/>
    <mergeCell ref="H17:J17"/>
    <mergeCell ref="H18:J18"/>
    <mergeCell ref="H19:J19"/>
    <mergeCell ref="H20:J20"/>
    <mergeCell ref="H21:J21"/>
    <mergeCell ref="A14:D16"/>
    <mergeCell ref="E14:E16"/>
    <mergeCell ref="F14:H15"/>
    <mergeCell ref="I14:I16"/>
    <mergeCell ref="J14:J16"/>
    <mergeCell ref="F16:H16"/>
    <mergeCell ref="A8:A11"/>
    <mergeCell ref="B8:I8"/>
    <mergeCell ref="B9:I9"/>
    <mergeCell ref="B10:I10"/>
    <mergeCell ref="B11:I11"/>
    <mergeCell ref="A12:J13"/>
    <mergeCell ref="A1:L1"/>
    <mergeCell ref="A5:L5"/>
    <mergeCell ref="A6:J7"/>
    <mergeCell ref="L6:L7"/>
    <mergeCell ref="D2:L2"/>
  </mergeCells>
  <pageMargins left="0.51181102362204722" right="0.11811023622047245" top="0.74803149606299213" bottom="0.55118110236220474" header="0.31496062992125984" footer="0.31496062992125984"/>
  <pageSetup paperSize="9" scale="85" orientation="portrait" horizontalDpi="200" verticalDpi="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37"/>
  <sheetViews>
    <sheetView showGridLines="0" zoomScale="115" zoomScaleNormal="115" workbookViewId="0">
      <selection activeCell="H43" sqref="H43"/>
    </sheetView>
  </sheetViews>
  <sheetFormatPr defaultColWidth="9.140625" defaultRowHeight="21" x14ac:dyDescent="0.35"/>
  <cols>
    <col min="1" max="1" width="8.28515625" style="1" customWidth="1"/>
    <col min="2" max="2" width="13.42578125" style="1" customWidth="1"/>
    <col min="3" max="3" width="12.5703125" style="1" customWidth="1"/>
    <col min="4" max="4" width="9.140625" style="1"/>
    <col min="5" max="5" width="7.85546875" style="1" customWidth="1"/>
    <col min="6" max="6" width="8.85546875" style="1" customWidth="1"/>
    <col min="7" max="7" width="10.5703125" style="1" customWidth="1"/>
    <col min="8" max="8" width="15" style="1" customWidth="1"/>
    <col min="9" max="9" width="18.28515625" style="1" customWidth="1"/>
    <col min="10" max="16384" width="9.140625" style="1"/>
  </cols>
  <sheetData>
    <row r="1" spans="1:9" x14ac:dyDescent="0.35">
      <c r="A1" s="293" t="s">
        <v>169</v>
      </c>
      <c r="B1" s="293"/>
      <c r="C1" s="293"/>
      <c r="D1" s="293"/>
      <c r="E1" s="293"/>
      <c r="F1" s="293"/>
      <c r="G1" s="293"/>
      <c r="H1" s="293"/>
      <c r="I1" s="293"/>
    </row>
    <row r="3" spans="1:9" x14ac:dyDescent="0.35">
      <c r="A3" s="1" t="str">
        <f>'ปร.4(ก).'!A2:B2</f>
        <v>งานปรับปรุง/ซ่อมแซม</v>
      </c>
      <c r="B3" s="241"/>
      <c r="C3" s="241" t="str">
        <f>'ปร.4(ก).'!E2</f>
        <v>……………อาคารเรียน …………………………………………………………………..</v>
      </c>
      <c r="D3" s="241"/>
    </row>
    <row r="4" spans="1:9" x14ac:dyDescent="0.35">
      <c r="A4" s="1" t="s">
        <v>79</v>
      </c>
      <c r="C4" s="1" t="str">
        <f>'ปร.4(ก).'!B3</f>
        <v>…โรงเรียน…..</v>
      </c>
    </row>
    <row r="6" spans="1:9" x14ac:dyDescent="0.35">
      <c r="B6" s="1" t="s">
        <v>170</v>
      </c>
    </row>
    <row r="7" spans="1:9" x14ac:dyDescent="0.35">
      <c r="A7" s="1" t="s">
        <v>171</v>
      </c>
    </row>
    <row r="8" spans="1:9" x14ac:dyDescent="0.35">
      <c r="A8" s="242" t="s">
        <v>80</v>
      </c>
    </row>
    <row r="9" spans="1:9" x14ac:dyDescent="0.35">
      <c r="B9" s="1" t="s">
        <v>82</v>
      </c>
    </row>
    <row r="10" spans="1:9" x14ac:dyDescent="0.35">
      <c r="B10" s="1" t="s">
        <v>83</v>
      </c>
    </row>
    <row r="19" spans="1:2" x14ac:dyDescent="0.35">
      <c r="A19" s="242" t="s">
        <v>81</v>
      </c>
    </row>
    <row r="20" spans="1:2" x14ac:dyDescent="0.35">
      <c r="B20" s="1" t="s">
        <v>82</v>
      </c>
    </row>
    <row r="21" spans="1:2" x14ac:dyDescent="0.35">
      <c r="B21" s="1" t="s">
        <v>83</v>
      </c>
    </row>
    <row r="29" spans="1:2" x14ac:dyDescent="0.35">
      <c r="B29" s="1" t="s">
        <v>172</v>
      </c>
    </row>
    <row r="30" spans="1:2" x14ac:dyDescent="0.35">
      <c r="A30" s="1" t="s">
        <v>173</v>
      </c>
    </row>
    <row r="31" spans="1:2" x14ac:dyDescent="0.35">
      <c r="A31" s="1" t="s">
        <v>174</v>
      </c>
    </row>
    <row r="33" spans="1:9" x14ac:dyDescent="0.35">
      <c r="A33" s="243" t="s">
        <v>175</v>
      </c>
      <c r="B33" s="139" t="s">
        <v>176</v>
      </c>
      <c r="D33" s="139" t="s">
        <v>75</v>
      </c>
      <c r="E33" s="139"/>
      <c r="F33" s="243" t="s">
        <v>175</v>
      </c>
      <c r="G33" s="139" t="s">
        <v>180</v>
      </c>
      <c r="I33" s="142" t="s">
        <v>178</v>
      </c>
    </row>
    <row r="34" spans="1:9" x14ac:dyDescent="0.35">
      <c r="B34" s="1" t="s">
        <v>179</v>
      </c>
      <c r="D34" s="139"/>
      <c r="E34" s="139"/>
      <c r="F34" s="139"/>
      <c r="G34" s="1" t="s">
        <v>179</v>
      </c>
      <c r="H34" s="244"/>
    </row>
    <row r="35" spans="1:9" x14ac:dyDescent="0.35">
      <c r="B35" s="1" t="s">
        <v>177</v>
      </c>
      <c r="G35" s="1" t="s">
        <v>177</v>
      </c>
    </row>
    <row r="36" spans="1:9" x14ac:dyDescent="0.35">
      <c r="D36" s="368"/>
      <c r="E36" s="368"/>
      <c r="F36" s="368"/>
      <c r="G36" s="141"/>
      <c r="H36" s="244"/>
    </row>
    <row r="37" spans="1:9" x14ac:dyDescent="0.35">
      <c r="D37" s="368"/>
      <c r="E37" s="368"/>
      <c r="F37" s="368"/>
      <c r="H37" s="244"/>
    </row>
  </sheetData>
  <mergeCells count="3">
    <mergeCell ref="A1:I1"/>
    <mergeCell ref="D36:F36"/>
    <mergeCell ref="D37:F37"/>
  </mergeCells>
  <pageMargins left="0.51181102362204722" right="0.51181102362204722" top="0.74803149606299213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คำนวณ</vt:lpstr>
      <vt:lpstr>ปร.4(ก).</vt:lpstr>
      <vt:lpstr>ปร.5</vt:lpstr>
      <vt:lpstr>ปร.6</vt:lpstr>
      <vt:lpstr>Factor F</vt:lpstr>
      <vt:lpstr>รายละเอียด</vt:lpstr>
      <vt:lpstr>'ปร.4(ก).'!Print_Titles</vt:lpstr>
    </vt:vector>
  </TitlesOfParts>
  <Company>SK.Civil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JPRINT30102562</cp:lastModifiedBy>
  <cp:lastPrinted>2024-11-20T04:00:03Z</cp:lastPrinted>
  <dcterms:created xsi:type="dcterms:W3CDTF">2012-02-29T01:43:10Z</dcterms:created>
  <dcterms:modified xsi:type="dcterms:W3CDTF">2024-11-20T04:00:11Z</dcterms:modified>
</cp:coreProperties>
</file>